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Економіст\ФІНПЛАН\2025 рік\"/>
    </mc:Choice>
  </mc:AlternateContent>
  <xr:revisionPtr revIDLastSave="0" documentId="13_ncr:1_{97236AAF-6B56-4553-B60F-4A8EB270C7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даток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8" i="2" l="1"/>
  <c r="G195" i="2"/>
  <c r="D84" i="2" l="1"/>
  <c r="D45" i="2"/>
  <c r="D92" i="2"/>
  <c r="G112" i="2" l="1"/>
  <c r="G55" i="2"/>
  <c r="G40" i="2"/>
  <c r="G32" i="2" l="1"/>
  <c r="E84" i="2"/>
  <c r="E45" i="2"/>
  <c r="E34" i="2"/>
  <c r="E31" i="2"/>
  <c r="D144" i="2"/>
  <c r="D151" i="2"/>
  <c r="D153" i="2"/>
  <c r="D157" i="2"/>
  <c r="D160" i="2"/>
  <c r="E44" i="2" l="1"/>
  <c r="D156" i="2"/>
  <c r="G27" i="2" l="1"/>
  <c r="G31" i="2" s="1"/>
  <c r="G33" i="2"/>
  <c r="I206" i="2"/>
  <c r="J206" i="2"/>
  <c r="K206" i="2"/>
  <c r="H206" i="2"/>
  <c r="G247" i="2" l="1"/>
  <c r="G248" i="2"/>
  <c r="G246" i="2"/>
  <c r="G251" i="2"/>
  <c r="G252" i="2"/>
  <c r="G250" i="2"/>
  <c r="I212" i="2" l="1"/>
  <c r="J212" i="2"/>
  <c r="K212" i="2"/>
  <c r="H212" i="2" l="1"/>
  <c r="G200" i="2" l="1"/>
  <c r="G199" i="2"/>
  <c r="G191" i="2" l="1"/>
  <c r="G190" i="2"/>
  <c r="G53" i="2" l="1"/>
  <c r="G47" i="2"/>
  <c r="K92" i="2" l="1"/>
  <c r="J92" i="2"/>
  <c r="I92" i="2"/>
  <c r="H92" i="2"/>
  <c r="G181" i="2" l="1"/>
  <c r="G182" i="2"/>
  <c r="G183" i="2"/>
  <c r="G184" i="2"/>
  <c r="G185" i="2"/>
  <c r="G180" i="2"/>
  <c r="G155" i="2"/>
  <c r="G154" i="2"/>
  <c r="G152" i="2"/>
  <c r="G146" i="2"/>
  <c r="E179" i="2"/>
  <c r="F179" i="2"/>
  <c r="H179" i="2"/>
  <c r="I179" i="2"/>
  <c r="J179" i="2"/>
  <c r="K179" i="2"/>
  <c r="F92" i="2"/>
  <c r="E92" i="2"/>
  <c r="G179" i="2" l="1"/>
  <c r="G105" i="2" l="1"/>
  <c r="G92" i="2"/>
  <c r="G93" i="2"/>
  <c r="G89" i="2"/>
  <c r="G86" i="2"/>
  <c r="G73" i="2"/>
  <c r="G74" i="2"/>
  <c r="G71" i="2"/>
  <c r="G63" i="2"/>
  <c r="G54" i="2"/>
  <c r="G48" i="2"/>
  <c r="G42" i="2"/>
  <c r="G43" i="2"/>
  <c r="G41" i="2"/>
  <c r="G38" i="2"/>
  <c r="G39" i="2"/>
  <c r="G36" i="2"/>
  <c r="G35" i="2"/>
  <c r="E241" i="2" l="1"/>
  <c r="D241" i="2"/>
  <c r="K257" i="2" l="1"/>
  <c r="J257" i="2"/>
  <c r="I257" i="2"/>
  <c r="H257" i="2"/>
  <c r="G257" i="2"/>
  <c r="F257" i="2"/>
  <c r="E257" i="2"/>
  <c r="D257" i="2"/>
  <c r="K253" i="2"/>
  <c r="J253" i="2"/>
  <c r="I253" i="2"/>
  <c r="H253" i="2"/>
  <c r="G253" i="2"/>
  <c r="F253" i="2"/>
  <c r="E253" i="2"/>
  <c r="D253" i="2"/>
  <c r="K249" i="2"/>
  <c r="J249" i="2"/>
  <c r="I249" i="2"/>
  <c r="H249" i="2"/>
  <c r="G249" i="2"/>
  <c r="F249" i="2"/>
  <c r="E249" i="2"/>
  <c r="D249" i="2"/>
  <c r="K245" i="2"/>
  <c r="J245" i="2"/>
  <c r="I245" i="2"/>
  <c r="H245" i="2"/>
  <c r="G245" i="2"/>
  <c r="F245" i="2"/>
  <c r="E245" i="2"/>
  <c r="D245" i="2"/>
  <c r="K241" i="2"/>
  <c r="J241" i="2"/>
  <c r="I241" i="2"/>
  <c r="H241" i="2"/>
  <c r="G241" i="2"/>
  <c r="F241" i="2"/>
  <c r="K231" i="2"/>
  <c r="J231" i="2"/>
  <c r="I231" i="2"/>
  <c r="H231" i="2"/>
  <c r="G231" i="2"/>
  <c r="F231" i="2"/>
  <c r="E231" i="2"/>
  <c r="D231" i="2"/>
  <c r="K228" i="2"/>
  <c r="J228" i="2"/>
  <c r="I228" i="2"/>
  <c r="H228" i="2"/>
  <c r="G228" i="2"/>
  <c r="F228" i="2"/>
  <c r="E228" i="2"/>
  <c r="D228" i="2"/>
  <c r="K225" i="2"/>
  <c r="J225" i="2"/>
  <c r="I225" i="2"/>
  <c r="H225" i="2"/>
  <c r="G225" i="2"/>
  <c r="F225" i="2"/>
  <c r="E225" i="2"/>
  <c r="D225" i="2"/>
  <c r="K222" i="2"/>
  <c r="J222" i="2"/>
  <c r="I222" i="2"/>
  <c r="I221" i="2" s="1"/>
  <c r="H222" i="2"/>
  <c r="H221" i="2" s="1"/>
  <c r="G222" i="2"/>
  <c r="F222" i="2"/>
  <c r="E222" i="2"/>
  <c r="E221" i="2" s="1"/>
  <c r="D222" i="2"/>
  <c r="D221" i="2" s="1"/>
  <c r="K217" i="2"/>
  <c r="J217" i="2"/>
  <c r="I217" i="2"/>
  <c r="H217" i="2"/>
  <c r="G217" i="2"/>
  <c r="F217" i="2"/>
  <c r="E217" i="2"/>
  <c r="D217" i="2"/>
  <c r="K196" i="2"/>
  <c r="J196" i="2"/>
  <c r="I196" i="2"/>
  <c r="H196" i="2"/>
  <c r="G196" i="2"/>
  <c r="F196" i="2"/>
  <c r="E196" i="2"/>
  <c r="D196" i="2"/>
  <c r="K188" i="2"/>
  <c r="J188" i="2"/>
  <c r="I188" i="2"/>
  <c r="H188" i="2"/>
  <c r="G188" i="2"/>
  <c r="F188" i="2"/>
  <c r="E188" i="2"/>
  <c r="D188" i="2"/>
  <c r="K186" i="2"/>
  <c r="J186" i="2"/>
  <c r="I186" i="2"/>
  <c r="H186" i="2"/>
  <c r="G186" i="2"/>
  <c r="F186" i="2"/>
  <c r="E186" i="2"/>
  <c r="D186" i="2"/>
  <c r="K173" i="2"/>
  <c r="K171" i="2" s="1"/>
  <c r="J173" i="2"/>
  <c r="J171" i="2" s="1"/>
  <c r="I173" i="2"/>
  <c r="I171" i="2" s="1"/>
  <c r="H173" i="2"/>
  <c r="H171" i="2" s="1"/>
  <c r="G173" i="2"/>
  <c r="G171" i="2" s="1"/>
  <c r="F173" i="2"/>
  <c r="F171" i="2" s="1"/>
  <c r="E173" i="2"/>
  <c r="E171" i="2" s="1"/>
  <c r="D173" i="2"/>
  <c r="D171" i="2" s="1"/>
  <c r="K170" i="2"/>
  <c r="K177" i="2" s="1"/>
  <c r="J170" i="2"/>
  <c r="J177" i="2" s="1"/>
  <c r="I170" i="2"/>
  <c r="I177" i="2" s="1"/>
  <c r="H170" i="2"/>
  <c r="H177" i="2" s="1"/>
  <c r="G170" i="2"/>
  <c r="G177" i="2" s="1"/>
  <c r="F170" i="2"/>
  <c r="F177" i="2" s="1"/>
  <c r="E170" i="2"/>
  <c r="E177" i="2" s="1"/>
  <c r="D170" i="2"/>
  <c r="D177" i="2" s="1"/>
  <c r="K160" i="2"/>
  <c r="J160" i="2"/>
  <c r="I160" i="2"/>
  <c r="H160" i="2"/>
  <c r="G160" i="2"/>
  <c r="F160" i="2"/>
  <c r="E160" i="2"/>
  <c r="K157" i="2"/>
  <c r="J157" i="2"/>
  <c r="I157" i="2"/>
  <c r="H157" i="2"/>
  <c r="G157" i="2"/>
  <c r="F157" i="2"/>
  <c r="E157" i="2"/>
  <c r="K153" i="2"/>
  <c r="J153" i="2"/>
  <c r="I153" i="2"/>
  <c r="H153" i="2"/>
  <c r="G153" i="2"/>
  <c r="F153" i="2"/>
  <c r="E153" i="2"/>
  <c r="K151" i="2"/>
  <c r="J151" i="2"/>
  <c r="I151" i="2"/>
  <c r="H151" i="2"/>
  <c r="G151" i="2"/>
  <c r="F151" i="2"/>
  <c r="E151" i="2"/>
  <c r="K144" i="2"/>
  <c r="J144" i="2"/>
  <c r="I144" i="2"/>
  <c r="H144" i="2"/>
  <c r="G144" i="2"/>
  <c r="F144" i="2"/>
  <c r="E144" i="2"/>
  <c r="K137" i="2"/>
  <c r="J137" i="2"/>
  <c r="I137" i="2"/>
  <c r="H137" i="2"/>
  <c r="G137" i="2"/>
  <c r="F137" i="2"/>
  <c r="E137" i="2"/>
  <c r="K115" i="2"/>
  <c r="J115" i="2"/>
  <c r="I115" i="2"/>
  <c r="H115" i="2"/>
  <c r="G115" i="2"/>
  <c r="F115" i="2"/>
  <c r="E115" i="2"/>
  <c r="D115" i="2"/>
  <c r="K111" i="2"/>
  <c r="J111" i="2"/>
  <c r="I111" i="2"/>
  <c r="H111" i="2"/>
  <c r="G111" i="2"/>
  <c r="F111" i="2"/>
  <c r="E111" i="2"/>
  <c r="E131" i="2" s="1"/>
  <c r="D111" i="2"/>
  <c r="K96" i="2"/>
  <c r="J96" i="2"/>
  <c r="I96" i="2"/>
  <c r="H96" i="2"/>
  <c r="G96" i="2"/>
  <c r="F96" i="2"/>
  <c r="E96" i="2"/>
  <c r="D96" i="2"/>
  <c r="K84" i="2"/>
  <c r="J84" i="2"/>
  <c r="I84" i="2"/>
  <c r="H84" i="2"/>
  <c r="G84" i="2"/>
  <c r="F84" i="2"/>
  <c r="K76" i="2"/>
  <c r="J76" i="2"/>
  <c r="I76" i="2"/>
  <c r="H76" i="2"/>
  <c r="G76" i="2"/>
  <c r="F76" i="2"/>
  <c r="E76" i="2"/>
  <c r="D76" i="2"/>
  <c r="K45" i="2"/>
  <c r="J45" i="2"/>
  <c r="I45" i="2"/>
  <c r="H45" i="2"/>
  <c r="G45" i="2"/>
  <c r="F45" i="2"/>
  <c r="K34" i="2"/>
  <c r="J34" i="2"/>
  <c r="I34" i="2"/>
  <c r="H34" i="2"/>
  <c r="G34" i="2"/>
  <c r="F34" i="2"/>
  <c r="D34" i="2"/>
  <c r="K31" i="2"/>
  <c r="J31" i="2"/>
  <c r="I31" i="2"/>
  <c r="F31" i="2"/>
  <c r="D31" i="2"/>
  <c r="D131" i="2" s="1"/>
  <c r="E106" i="2" l="1"/>
  <c r="F131" i="2"/>
  <c r="J156" i="2"/>
  <c r="I131" i="2"/>
  <c r="J131" i="2"/>
  <c r="K131" i="2"/>
  <c r="G131" i="2"/>
  <c r="K156" i="2"/>
  <c r="K163" i="2" s="1"/>
  <c r="H156" i="2"/>
  <c r="E156" i="2"/>
  <c r="J221" i="2"/>
  <c r="F156" i="2"/>
  <c r="K221" i="2"/>
  <c r="G156" i="2"/>
  <c r="G163" i="2" s="1"/>
  <c r="F221" i="2"/>
  <c r="G221" i="2"/>
  <c r="I156" i="2"/>
  <c r="I163" i="2" s="1"/>
  <c r="F132" i="2"/>
  <c r="G132" i="2"/>
  <c r="K132" i="2"/>
  <c r="I132" i="2"/>
  <c r="H132" i="2"/>
  <c r="D132" i="2"/>
  <c r="E132" i="2"/>
  <c r="J132" i="2"/>
  <c r="D163" i="2"/>
  <c r="F163" i="2"/>
  <c r="H163" i="2"/>
  <c r="J163" i="2"/>
  <c r="E163" i="2"/>
  <c r="D44" i="2"/>
  <c r="D106" i="2" s="1"/>
  <c r="D120" i="2" s="1"/>
  <c r="F44" i="2"/>
  <c r="J44" i="2"/>
  <c r="I44" i="2"/>
  <c r="K44" i="2"/>
  <c r="F106" i="2" l="1"/>
  <c r="F120" i="2" s="1"/>
  <c r="F128" i="2" s="1"/>
  <c r="D128" i="2"/>
  <c r="I106" i="2"/>
  <c r="I120" i="2" s="1"/>
  <c r="I128" i="2" s="1"/>
  <c r="J106" i="2"/>
  <c r="J120" i="2" s="1"/>
  <c r="J128" i="2" s="1"/>
  <c r="K106" i="2"/>
  <c r="K120" i="2" s="1"/>
  <c r="K128" i="2" s="1"/>
  <c r="E120" i="2"/>
  <c r="D142" i="2" l="1"/>
  <c r="D130" i="2"/>
  <c r="D129" i="2"/>
  <c r="F142" i="2"/>
  <c r="F130" i="2"/>
  <c r="F129" i="2"/>
  <c r="I142" i="2"/>
  <c r="I130" i="2"/>
  <c r="I129" i="2"/>
  <c r="J142" i="2"/>
  <c r="J130" i="2"/>
  <c r="J129" i="2"/>
  <c r="K142" i="2"/>
  <c r="K130" i="2"/>
  <c r="K129" i="2"/>
  <c r="E128" i="2"/>
  <c r="E142" i="2" l="1"/>
  <c r="E130" i="2"/>
  <c r="E129" i="2"/>
  <c r="H31" i="2"/>
  <c r="H131" i="2" s="1"/>
  <c r="G44" i="2" l="1"/>
  <c r="H44" i="2"/>
  <c r="H106" i="2" l="1"/>
  <c r="H120" i="2" s="1"/>
  <c r="H128" i="2" s="1"/>
  <c r="G106" i="2"/>
  <c r="G120" i="2" s="1"/>
  <c r="G128" i="2" s="1"/>
  <c r="H130" i="2" l="1"/>
  <c r="H129" i="2"/>
  <c r="H142" i="2"/>
  <c r="G142" i="2"/>
  <c r="G130" i="2"/>
  <c r="G129" i="2"/>
</calcChain>
</file>

<file path=xl/sharedStrings.xml><?xml version="1.0" encoding="utf-8"?>
<sst xmlns="http://schemas.openxmlformats.org/spreadsheetml/2006/main" count="442" uniqueCount="413">
  <si>
    <t>Додаток 1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</si>
  <si>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</si>
  <si>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</si>
  <si>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Бучанської міської ради</t>
  </si>
  <si>
    <t xml:space="preserve">ЗАТВЕРДЖЕНО  </t>
  </si>
  <si>
    <t>Рішенням Виконавчого комітету Бучанської міської ради</t>
  </si>
  <si>
    <t>Підприємство</t>
  </si>
  <si>
    <t>за ЄДРПОУ</t>
  </si>
  <si>
    <t>Територія</t>
  </si>
  <si>
    <t>за КОАТУУ</t>
  </si>
  <si>
    <t>Організаційно-правова форма господарювання</t>
  </si>
  <si>
    <t>за КОПФГ</t>
  </si>
  <si>
    <t>Вид економічної діяльності</t>
  </si>
  <si>
    <t>за КВЕД</t>
  </si>
  <si>
    <t>Орган державного управління</t>
  </si>
  <si>
    <t>Середня кількість працівників</t>
  </si>
  <si>
    <t>Прізвище та ініціали керівника</t>
  </si>
  <si>
    <t>Адреса, телефон</t>
  </si>
  <si>
    <t>Основні фінансові показники підприємства</t>
  </si>
  <si>
    <t>Код рядка</t>
  </si>
  <si>
    <t>Факт минулого року</t>
  </si>
  <si>
    <t>План поточного року</t>
  </si>
  <si>
    <t>Прогнозні показники поточного року</t>
  </si>
  <si>
    <t xml:space="preserve">Плановий рік, усього  </t>
  </si>
  <si>
    <t>У тому числі по кварталах</t>
  </si>
  <si>
    <t>I. Формування фінансових результатів</t>
  </si>
  <si>
    <t>Дохід (виручка) від реалізації продукції (товарів, робіт, послуг)</t>
  </si>
  <si>
    <t>податок на додану вартість</t>
  </si>
  <si>
    <t>інші непрямі податки</t>
  </si>
  <si>
    <t>5/1</t>
  </si>
  <si>
    <t>5/2</t>
  </si>
  <si>
    <t>Собівартість реалізованої продукції (товарів, робіт та послуг), у тому числі:</t>
  </si>
  <si>
    <t>витрати на сировину та основні матеріали</t>
  </si>
  <si>
    <t>6/1</t>
  </si>
  <si>
    <t>витрати на паливо</t>
  </si>
  <si>
    <t>6/2</t>
  </si>
  <si>
    <t>витрати на електроенергію</t>
  </si>
  <si>
    <t>6/3</t>
  </si>
  <si>
    <t>комунальні витрати</t>
  </si>
  <si>
    <t>6/4</t>
  </si>
  <si>
    <t>витрати на оплату праці</t>
  </si>
  <si>
    <t>6/5</t>
  </si>
  <si>
    <t>відрахування на соціальні заходи</t>
  </si>
  <si>
    <t>6/6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</si>
  <si>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</si>
  <si>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6/7</t>
  </si>
  <si>
    <t>амортизація основних засобів і нематеріальних активів</t>
  </si>
  <si>
    <t>6/8</t>
  </si>
  <si>
    <t>інші витрати (розшифрувати)</t>
  </si>
  <si>
    <t>6/9</t>
  </si>
  <si>
    <t>Валовий прибуток (збиток)</t>
  </si>
  <si>
    <t>Адміністративні витрати</t>
  </si>
  <si>
    <t>у тому числі:</t>
  </si>
  <si>
    <t>витрати на консалтингові послуги</t>
  </si>
  <si>
    <t>8/1</t>
  </si>
  <si>
    <t>організаційно-технічні послуги (послуги інформатизації)</t>
  </si>
  <si>
    <t>8/2</t>
  </si>
  <si>
    <t>витрати, пов'язані з використанням власних службових автомобілів</t>
  </si>
  <si>
    <t>8/3</t>
  </si>
  <si>
    <t>витрати на оренду службових автомобілів</t>
  </si>
  <si>
    <t>8/4</t>
  </si>
  <si>
    <t>витрати на аудиторські послуги</t>
  </si>
  <si>
    <t>8/5</t>
  </si>
  <si>
    <t>витрати на службові відрядження</t>
  </si>
  <si>
    <t>8/6</t>
  </si>
  <si>
    <t>витрати на зв’язок</t>
  </si>
  <si>
    <t>8/7</t>
  </si>
  <si>
    <t>8/8</t>
  </si>
  <si>
    <t>8/9</t>
  </si>
  <si>
    <t>амортизація основних засобів і нематеріальних активів загальногосподарського призначення</t>
  </si>
  <si>
    <t>8/10</t>
  </si>
  <si>
    <t>витрати на операційну оренду основних засобів та роялті, що мають загальногосподарське призначення</t>
  </si>
  <si>
    <t>8/11</t>
  </si>
  <si>
    <t>витрати на страхування майна загальногосподарського призначення</t>
  </si>
  <si>
    <t>8/12</t>
  </si>
  <si>
    <t>витрати на страхування загальногосподарського персоналу</t>
  </si>
  <si>
    <t>8/13</t>
  </si>
  <si>
    <t>юридичні послуги</t>
  </si>
  <si>
    <t>8/14</t>
  </si>
  <si>
    <t>послуги з оцінки майна</t>
  </si>
  <si>
    <t>8/15</t>
  </si>
  <si>
    <t>витрати на охорону праці загальногосподарського персоналу</t>
  </si>
  <si>
    <t>8/16</t>
  </si>
  <si>
    <t xml:space="preserve">витрати на підвищення кваліфікації та перепідготовку кадрів </t>
  </si>
  <si>
    <t>8/17</t>
  </si>
  <si>
    <t>витрати на утримання основних фондів, інших необоротних активів загальногосподарського використання,  у тому числі:</t>
  </si>
  <si>
    <t>8/18</t>
  </si>
  <si>
    <t>витрати на поліпшення основних фондів</t>
  </si>
  <si>
    <t>8/18/1</t>
  </si>
  <si>
    <t>8/19</t>
  </si>
  <si>
    <t>8/20</t>
  </si>
  <si>
    <t>8/21</t>
  </si>
  <si>
    <t>інші адміністративні витрати, у тому числі:</t>
  </si>
  <si>
    <t>8/22</t>
  </si>
  <si>
    <t>судові витрати</t>
  </si>
  <si>
    <t>8/22/1</t>
  </si>
  <si>
    <t>послуги банку</t>
  </si>
  <si>
    <t>8/22/2</t>
  </si>
  <si>
    <t>обслуговування офісної техніки</t>
  </si>
  <si>
    <t>8/22/3</t>
  </si>
  <si>
    <t>періодичні видання</t>
  </si>
  <si>
    <t>8/22/4</t>
  </si>
  <si>
    <t>канцтовари</t>
  </si>
  <si>
    <t>8/22/5</t>
  </si>
  <si>
    <t>8/22/6</t>
  </si>
  <si>
    <t>Витрати на збут, у тому числі:</t>
  </si>
  <si>
    <t xml:space="preserve">транспортні витрати </t>
  </si>
  <si>
    <t>9/1</t>
  </si>
  <si>
    <t xml:space="preserve">витрати на зберігання та упаковку </t>
  </si>
  <si>
    <t>9/2</t>
  </si>
  <si>
    <t>9/3</t>
  </si>
  <si>
    <t xml:space="preserve">відрахування на соціальні заходи </t>
  </si>
  <si>
    <t>9/4</t>
  </si>
  <si>
    <t xml:space="preserve">амортизація основних засобів і нематеріальних активів </t>
  </si>
  <si>
    <t>9/5</t>
  </si>
  <si>
    <t xml:space="preserve">витрати на рекламу </t>
  </si>
  <si>
    <t>9/6</t>
  </si>
  <si>
    <t>інші витрати на збут (розшифрувати)</t>
  </si>
  <si>
    <t>9/7</t>
  </si>
  <si>
    <t>Інші операційні доходи, в тому числі:</t>
  </si>
  <si>
    <t>дохід від реалізації інших оборотних активів</t>
  </si>
  <si>
    <t>10/1</t>
  </si>
  <si>
    <t>дохід від операційної оренди активів</t>
  </si>
  <si>
    <t>10/2</t>
  </si>
  <si>
    <t>дохід від списання кредиторської заборгованості</t>
  </si>
  <si>
    <t>10/3</t>
  </si>
  <si>
    <t xml:space="preserve">нетипові операційні доходи (розшифрувати) </t>
  </si>
  <si>
    <t>10/4</t>
  </si>
  <si>
    <t>10/5</t>
  </si>
  <si>
    <t>Дохід з місцевого бюджету за програмою підтримки, у тому числі:</t>
  </si>
  <si>
    <t>11</t>
  </si>
  <si>
    <t>11/1</t>
  </si>
  <si>
    <t>Дохід з місцевого бюджету за цільовими програмами, у т.ч.:</t>
  </si>
  <si>
    <t>12</t>
  </si>
  <si>
    <t>12/1</t>
  </si>
  <si>
    <t>Інші операційні витрати, у тому числі</t>
  </si>
  <si>
    <t>собівартість реалізованих виробничих запасів</t>
  </si>
  <si>
    <t>13/1</t>
  </si>
  <si>
    <t>сумнівні та безнадійні борги</t>
  </si>
  <si>
    <t>13/2</t>
  </si>
  <si>
    <t>витрати від знецінення запасів</t>
  </si>
  <si>
    <t>13/3</t>
  </si>
  <si>
    <t>нестачі і втрати від псування цінностей</t>
  </si>
  <si>
    <t>13/4</t>
  </si>
  <si>
    <t>визнані штрафи, пені, неустойки</t>
  </si>
  <si>
    <t>13/5</t>
  </si>
  <si>
    <t xml:space="preserve">витрати на благодійну допомогу </t>
  </si>
  <si>
    <t>13/6</t>
  </si>
  <si>
    <t xml:space="preserve">відрахування до недержавних пенсійних фондів </t>
  </si>
  <si>
    <t>13/7</t>
  </si>
  <si>
    <t>нетипові операційні витрати (розшифрувати)</t>
  </si>
  <si>
    <t>13/8</t>
  </si>
  <si>
    <t>13/9</t>
  </si>
  <si>
    <t>Фінансовий результат від операційної діяльності</t>
  </si>
  <si>
    <t>14</t>
  </si>
  <si>
    <t>15</t>
  </si>
  <si>
    <t>17</t>
  </si>
  <si>
    <t>18</t>
  </si>
  <si>
    <t>Інші доходи, у тому числі:</t>
  </si>
  <si>
    <t>19</t>
  </si>
  <si>
    <t>дохід від безоплатно одержаних активів</t>
  </si>
  <si>
    <t>19/1</t>
  </si>
  <si>
    <t>дохід від відновлення корисності активів</t>
  </si>
  <si>
    <t>19/2</t>
  </si>
  <si>
    <t>19/3</t>
  </si>
  <si>
    <t xml:space="preserve">Інші витрати,  у тому числі: </t>
  </si>
  <si>
    <t>20</t>
  </si>
  <si>
    <t>списання необоротних активів</t>
  </si>
  <si>
    <t>20/1</t>
  </si>
  <si>
    <t>уцінка необоротних активів</t>
  </si>
  <si>
    <t>20/2</t>
  </si>
  <si>
    <t>втрати від зменшення корисності активів</t>
  </si>
  <si>
    <t>20/3</t>
  </si>
  <si>
    <t>20/4</t>
  </si>
  <si>
    <t xml:space="preserve">Фінансовий результат від звичайної діяльності  до оподаткування </t>
  </si>
  <si>
    <t>21</t>
  </si>
  <si>
    <t>Витрати з податку на прибуток від звичайної діяльності</t>
  </si>
  <si>
    <t>22</t>
  </si>
  <si>
    <t xml:space="preserve">Прибуток (збиток) від припиненої діяльності після оподаткування </t>
  </si>
  <si>
    <t>23</t>
  </si>
  <si>
    <t>Прибуток</t>
  </si>
  <si>
    <t>23/1</t>
  </si>
  <si>
    <t>Збиток</t>
  </si>
  <si>
    <t>23/2</t>
  </si>
  <si>
    <t>Надзвичайні доходи</t>
  </si>
  <si>
    <t>24</t>
  </si>
  <si>
    <t>Надзвичайні витрати</t>
  </si>
  <si>
    <t>25</t>
  </si>
  <si>
    <t>Податки з надзвичайного прибутку</t>
  </si>
  <si>
    <t>26</t>
  </si>
  <si>
    <t>Чистий фінансовий результат, у тому числі:</t>
  </si>
  <si>
    <t>27</t>
  </si>
  <si>
    <t xml:space="preserve">прибуток </t>
  </si>
  <si>
    <t>27/1</t>
  </si>
  <si>
    <t>збиток</t>
  </si>
  <si>
    <t>27/2</t>
  </si>
  <si>
    <t xml:space="preserve">Усього доходів </t>
  </si>
  <si>
    <t>Усього витрат</t>
  </si>
  <si>
    <t>яка підлягає зарахуванню до загального фонду міського бюджету</t>
  </si>
  <si>
    <t>30/1</t>
  </si>
  <si>
    <t>на розвиток виробництва</t>
  </si>
  <si>
    <t>32/1</t>
  </si>
  <si>
    <t>фонд матеріального заохочення</t>
  </si>
  <si>
    <t>32/2</t>
  </si>
  <si>
    <t>резервний фонд</t>
  </si>
  <si>
    <t>32/3</t>
  </si>
  <si>
    <t>інші цілі (розшифрувати)</t>
  </si>
  <si>
    <t>32/4</t>
  </si>
  <si>
    <t>III. Сплата податків, зборів та інших обов’язкових платежів</t>
  </si>
  <si>
    <t>Сплата поточних податків та обов'язкових платежів до Державного бюджету України, у тому числі:</t>
  </si>
  <si>
    <t>податок на прибуток</t>
  </si>
  <si>
    <t>34/1</t>
  </si>
  <si>
    <t>ПДВ, що підлягає сплаті до бюджету за підсумками звітного періоду</t>
  </si>
  <si>
    <t>34/2</t>
  </si>
  <si>
    <t>ПДВ, що підлягає відшкодуванню з бюджету за підсумками звітного періоду</t>
  </si>
  <si>
    <t>34/3</t>
  </si>
  <si>
    <t>акцизний збір</t>
  </si>
  <si>
    <t>34/4</t>
  </si>
  <si>
    <t>рентні платежі</t>
  </si>
  <si>
    <t>34/5</t>
  </si>
  <si>
    <t>ресурсні платежі</t>
  </si>
  <si>
    <t>34/6</t>
  </si>
  <si>
    <t>35/1</t>
  </si>
  <si>
    <t>Інші податки, збори та платежі на користь держави всього, у тому числі:</t>
  </si>
  <si>
    <t>єдиний внесок на загальнообовязкове державне соціальне страхування</t>
  </si>
  <si>
    <t>36/1</t>
  </si>
  <si>
    <t>військовий збір</t>
  </si>
  <si>
    <t>36/2</t>
  </si>
  <si>
    <t xml:space="preserve">Погашення податкової заборгованості, у тому числі: </t>
  </si>
  <si>
    <t>погашення реструктуризованих та відстрочених сум, що підлягають сплаті до Державного бюджету України у поточному році:</t>
  </si>
  <si>
    <t>37/1</t>
  </si>
  <si>
    <t>основний платіж</t>
  </si>
  <si>
    <t>37/1/1</t>
  </si>
  <si>
    <t>неустойки (штрафи, пені)</t>
  </si>
  <si>
    <t>37/1/2</t>
  </si>
  <si>
    <t>погашення реструктуризованих та відстрочених сум, що підлягають сплаті до місцевого бюджету у поточному році:</t>
  </si>
  <si>
    <t>37/2</t>
  </si>
  <si>
    <t>37/2/1</t>
  </si>
  <si>
    <t>37/2/2</t>
  </si>
  <si>
    <t>Усього виплат</t>
  </si>
  <si>
    <t>IV. Рух грошових коштів</t>
  </si>
  <si>
    <t>Залишок коштів на початок періоду</t>
  </si>
  <si>
    <t>Чистий рух коштів від операційної діяльності, у тому числі:</t>
  </si>
  <si>
    <t>цільове фінансування</t>
  </si>
  <si>
    <t>40/1</t>
  </si>
  <si>
    <t>Чистий рух коштів від інвестиційної  діяльності</t>
  </si>
  <si>
    <t>Чистий рух коштів від фінансової  діяльності</t>
  </si>
  <si>
    <t>Чистий рух коштів за звітний період</t>
  </si>
  <si>
    <t>надійшло власних фінансових ресурсів</t>
  </si>
  <si>
    <t>44/1</t>
  </si>
  <si>
    <t>використано фінансових ресурсів, у тому числі на:</t>
  </si>
  <si>
    <t>44/2</t>
  </si>
  <si>
    <t>приріст активів</t>
  </si>
  <si>
    <t>44/2/1</t>
  </si>
  <si>
    <t>погашення зобов’язань</t>
  </si>
  <si>
    <t>44/2/2</t>
  </si>
  <si>
    <t>Вплив зміни валютних курсів на залишок коштів</t>
  </si>
  <si>
    <t>Залишок коштів на кінець року</t>
  </si>
  <si>
    <t>V. Елементи операційних витрат</t>
  </si>
  <si>
    <t>Матеріальні затрати, у тому числі:</t>
  </si>
  <si>
    <t>витрати на сировину й основні матеріали</t>
  </si>
  <si>
    <t>47/1</t>
  </si>
  <si>
    <t>витрати на паливо та енергію</t>
  </si>
  <si>
    <t>47/2</t>
  </si>
  <si>
    <t>Витрати на оплату праці</t>
  </si>
  <si>
    <t>Нарахування на оплату праці</t>
  </si>
  <si>
    <t>Амортизація</t>
  </si>
  <si>
    <t>Інші операційні витрати</t>
  </si>
  <si>
    <t>Операційні витрати, усього</t>
  </si>
  <si>
    <t>VІ. Капітальні інвестиції</t>
  </si>
  <si>
    <t>Капітальні інвестиції, у тому числі</t>
  </si>
  <si>
    <t>капітальне будівництво</t>
  </si>
  <si>
    <t>53/1</t>
  </si>
  <si>
    <t>придбання (виготовлення) основних засобів</t>
  </si>
  <si>
    <t>53/2</t>
  </si>
  <si>
    <t>придбання (виготовлення) інших необоротних матеріальних активів</t>
  </si>
  <si>
    <t>53/3</t>
  </si>
  <si>
    <t>придбання (створення) нематеріальних активів</t>
  </si>
  <si>
    <t>53/4</t>
  </si>
  <si>
    <t>модернізація, модифікація (добудова, дообладнання, реконструкція) основних засобів</t>
  </si>
  <si>
    <t>53/5</t>
  </si>
  <si>
    <t>придбання (створення) оборотних активів</t>
  </si>
  <si>
    <t>53/6</t>
  </si>
  <si>
    <t>капітальний ремонт</t>
  </si>
  <si>
    <t>53/7</t>
  </si>
  <si>
    <t>Джерела капітальних інвестицій, у тому числі:</t>
  </si>
  <si>
    <t>залучені кредитні кошти</t>
  </si>
  <si>
    <t>54/1</t>
  </si>
  <si>
    <t>бюджетне фінансування</t>
  </si>
  <si>
    <t>54/2</t>
  </si>
  <si>
    <t>власні кошти</t>
  </si>
  <si>
    <t>54/3</t>
  </si>
  <si>
    <t>інші джерела</t>
  </si>
  <si>
    <t>54/4</t>
  </si>
  <si>
    <t>VІІ. Звіт про фінансовий стан</t>
  </si>
  <si>
    <t>Необоротні активи, у тому числі:</t>
  </si>
  <si>
    <t>Основні засоби:</t>
  </si>
  <si>
    <t>первісна вартість</t>
  </si>
  <si>
    <t>56/1</t>
  </si>
  <si>
    <t>знос</t>
  </si>
  <si>
    <t>56/2</t>
  </si>
  <si>
    <t>залишкова вартість</t>
  </si>
  <si>
    <t>56/3</t>
  </si>
  <si>
    <t>вартість введених основних засобів</t>
  </si>
  <si>
    <t>56/4</t>
  </si>
  <si>
    <t>вартість виведених основних засобів</t>
  </si>
  <si>
    <t>56/5</t>
  </si>
  <si>
    <t>приріст основних засобів</t>
  </si>
  <si>
    <t>56/6</t>
  </si>
  <si>
    <t>Оборотні активи, у тому числі:</t>
  </si>
  <si>
    <t>Гроші та їх еквіваленти</t>
  </si>
  <si>
    <t>57/1</t>
  </si>
  <si>
    <t>Усього активи</t>
  </si>
  <si>
    <t>Власний капітал</t>
  </si>
  <si>
    <t>Поточні зобовязання і забезпечення</t>
  </si>
  <si>
    <t>Довгострокові зобовязання і забезпечення</t>
  </si>
  <si>
    <t>VІІІ. Кредитна політика</t>
  </si>
  <si>
    <t>Отримано залучених коштів, у тому числі:</t>
  </si>
  <si>
    <t>довгострокові зобов'язання</t>
  </si>
  <si>
    <t>62/1</t>
  </si>
  <si>
    <t>короткострокові зобов'язання</t>
  </si>
  <si>
    <t>62/2</t>
  </si>
  <si>
    <t>інші фінансові зобов'язання</t>
  </si>
  <si>
    <t>62/3</t>
  </si>
  <si>
    <t>Використано залучених коштів, у тому числі:</t>
  </si>
  <si>
    <t>довгострокові зобов'язання, у тому числі:</t>
  </si>
  <si>
    <t>63/1</t>
  </si>
  <si>
    <t>63/1/1</t>
  </si>
  <si>
    <t>63/1/2</t>
  </si>
  <si>
    <t>короткострокові зобов'язання, у тому числі:</t>
  </si>
  <si>
    <t>63/2</t>
  </si>
  <si>
    <t>63/2/1</t>
  </si>
  <si>
    <t>63/2/2</t>
  </si>
  <si>
    <t>інші фінансові зобов'язання, у тому числі:</t>
  </si>
  <si>
    <t>63/3</t>
  </si>
  <si>
    <t>63/3/1</t>
  </si>
  <si>
    <t>63/3/2</t>
  </si>
  <si>
    <t>Повернено залучених коштів, у тому числі:</t>
  </si>
  <si>
    <t>64/1</t>
  </si>
  <si>
    <t>64/2</t>
  </si>
  <si>
    <t>64/3</t>
  </si>
  <si>
    <t>ІХ. Коефіцієнтний аналіз</t>
  </si>
  <si>
    <t>Коефіцієнт дохідності активів</t>
  </si>
  <si>
    <t>Коефіцієнт рентабельності діяльності</t>
  </si>
  <si>
    <t>Коефіцієнт фінансової стійкості</t>
  </si>
  <si>
    <t>Коефіцієнт покриття</t>
  </si>
  <si>
    <t>Х. Дані про персонал та витрати на оплату праці</t>
  </si>
  <si>
    <t>директор</t>
  </si>
  <si>
    <t>69/1</t>
  </si>
  <si>
    <t>адміністративно-управлінський персонал</t>
  </si>
  <si>
    <t>69/2</t>
  </si>
  <si>
    <t>працівники</t>
  </si>
  <si>
    <t>69/3</t>
  </si>
  <si>
    <t>Фонд оплати праці,  у тому числі:</t>
  </si>
  <si>
    <t>70/1</t>
  </si>
  <si>
    <t>70/2</t>
  </si>
  <si>
    <t>70/3</t>
  </si>
  <si>
    <t>Витрати на оплату праці,  у тому числі:</t>
  </si>
  <si>
    <t>71/1</t>
  </si>
  <si>
    <t>71/2</t>
  </si>
  <si>
    <t>71/3</t>
  </si>
  <si>
    <t>72/1</t>
  </si>
  <si>
    <t>72/2</t>
  </si>
  <si>
    <t>72/3</t>
  </si>
  <si>
    <t>Заборгованість по заробітній платі,  у тому числі:</t>
  </si>
  <si>
    <t>73/1</t>
  </si>
  <si>
    <t>73/2</t>
  </si>
  <si>
    <t>73/3</t>
  </si>
  <si>
    <t>_____________________</t>
  </si>
  <si>
    <t>(посада)</t>
  </si>
  <si>
    <t>(підпис)</t>
  </si>
  <si>
    <t>(ініціали, прізвище)</t>
  </si>
  <si>
    <t>Комунальне некомерційне підприємство "Бучанський центр первинної медико-санітарної допомоги" Бучанської міської ради</t>
  </si>
  <si>
    <t>Загальна медична практика</t>
  </si>
  <si>
    <t>Бучанська міська рада</t>
  </si>
  <si>
    <t>Джам О.І.</t>
  </si>
  <si>
    <t>08292, Київська обл., м. Буча, б-р Богдана Хмельницького, буд. 2</t>
  </si>
  <si>
    <t>Комунальне підприємство</t>
  </si>
  <si>
    <t>Первинна медична допомога населенню, що надається центрами первинної медико-санітарної допомоги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</si>
  <si>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</si>
  <si>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Бучанська міська територіальна громада</t>
  </si>
  <si>
    <t>86.21, 86.22, 86.90</t>
  </si>
  <si>
    <t>Дохід за програмою медичних ганатній (86.21, 86.22, 86.90)</t>
  </si>
  <si>
    <t>Дохід від надання платних медичних послуг (86.21, 86.22, 86.90)</t>
  </si>
  <si>
    <t>ІI. Розподіл залишків</t>
  </si>
  <si>
    <t xml:space="preserve">Відрахування частини залишків: </t>
  </si>
  <si>
    <t xml:space="preserve">Залишок на початок звітного періоду  </t>
  </si>
  <si>
    <t>Розподіл чистого залишку, у тому числі</t>
  </si>
  <si>
    <t xml:space="preserve">Залишок на кінець звітного періоду </t>
  </si>
  <si>
    <t>Податок з доходів фізичних осіб</t>
  </si>
  <si>
    <t>Директор</t>
  </si>
  <si>
    <t>Оксана ДЖАМ</t>
  </si>
  <si>
    <t>Середньомісячні витрати на оплату праці одного працівника, у тому числі:</t>
  </si>
  <si>
    <t>ФІНАНСОВИЙ ПЛАН  ПІДПРИЄМСТВА</t>
  </si>
  <si>
    <t>Програма розвитку первинної медичної допомоги Бучанської міської територіальної громади на 2025-2027 роки</t>
  </si>
  <si>
    <t>інші доходи (утилізація брухту, цільова благодійна допога)</t>
  </si>
  <si>
    <t xml:space="preserve"> на 2025 рік</t>
  </si>
  <si>
    <t>інші витрати  (послуги клінінгу, інтернет, охоронні послуги, відшкодування пільгових рецептів, ІР-телефонія)</t>
  </si>
  <si>
    <r>
      <t>Інші вирахування з доходу (</t>
    </r>
    <r>
      <rPr>
        <i/>
        <sz val="10"/>
        <rFont val="Times New Roman"/>
        <family val="1"/>
        <charset val="204"/>
      </rPr>
      <t>розшифрування)</t>
    </r>
  </si>
  <si>
    <r>
      <t xml:space="preserve">Чистий дохід (виручка) від реалізації продукції (товарів, робіт, послуг) </t>
    </r>
    <r>
      <rPr>
        <b/>
        <i/>
        <sz val="10"/>
        <rFont val="Times New Roman"/>
        <family val="1"/>
        <charset val="204"/>
      </rPr>
      <t>(розшифрування за найменуваннями видів діяльості за КВЕД)</t>
    </r>
  </si>
  <si>
    <r>
      <t xml:space="preserve">Інші адміністративні витрати </t>
    </r>
    <r>
      <rPr>
        <i/>
        <sz val="10"/>
        <rFont val="Times New Roman"/>
        <family val="1"/>
        <charset val="204"/>
      </rPr>
      <t>(розшифрування</t>
    </r>
    <r>
      <rPr>
        <sz val="10"/>
        <rFont val="Times New Roman"/>
        <family val="1"/>
        <charset val="204"/>
      </rPr>
      <t>)</t>
    </r>
  </si>
  <si>
    <t>інші доходи від операційної діяльності  (компенсації від орендаря, % депозиту, дохід від використання цільового фінансування)</t>
  </si>
  <si>
    <r>
      <t xml:space="preserve">Дохід від участі в капіталі </t>
    </r>
    <r>
      <rPr>
        <b/>
        <i/>
        <sz val="10"/>
        <rFont val="Times New Roman"/>
        <family val="1"/>
        <charset val="204"/>
      </rPr>
      <t>(розшифрування)</t>
    </r>
  </si>
  <si>
    <r>
      <t>Втрати від участі в капіталі (</t>
    </r>
    <r>
      <rPr>
        <b/>
        <i/>
        <sz val="10"/>
        <rFont val="Times New Roman"/>
        <family val="1"/>
        <charset val="204"/>
      </rPr>
      <t>розшифрування)</t>
    </r>
  </si>
  <si>
    <r>
      <t xml:space="preserve">Інші фінансові доходи </t>
    </r>
    <r>
      <rPr>
        <b/>
        <i/>
        <sz val="10"/>
        <rFont val="Times New Roman"/>
        <family val="1"/>
        <charset val="204"/>
      </rPr>
      <t>(розшифрування)</t>
    </r>
  </si>
  <si>
    <r>
      <t xml:space="preserve">Фінансові витрати </t>
    </r>
    <r>
      <rPr>
        <b/>
        <i/>
        <sz val="10"/>
        <rFont val="Times New Roman"/>
        <family val="1"/>
        <charset val="204"/>
      </rPr>
      <t>(розшифрування)</t>
    </r>
  </si>
  <si>
    <r>
      <t>Сплата податків та зборів до місцевих бюджетів (податкові платежі), у тому числі: (</t>
    </r>
    <r>
      <rPr>
        <b/>
        <i/>
        <sz val="10"/>
        <rFont val="Times New Roman"/>
        <family val="1"/>
        <charset val="204"/>
      </rPr>
      <t>розшифрувати</t>
    </r>
    <r>
      <rPr>
        <b/>
        <sz val="10"/>
        <rFont val="Times New Roman"/>
        <family val="1"/>
        <charset val="204"/>
      </rPr>
      <t>)</t>
    </r>
  </si>
  <si>
    <r>
      <rPr>
        <b/>
        <sz val="10"/>
        <rFont val="Times New Roman"/>
        <family val="1"/>
        <charset val="204"/>
      </rPr>
      <t>Середня кількість працівників</t>
    </r>
    <r>
      <rPr>
        <sz val="10"/>
        <rFont val="Times New Roman"/>
        <family val="1"/>
        <charset val="204"/>
      </rPr>
      <t xml:space="preserve"> (штатних працівників, зовнішніх сумісників та працівників, що працюють за цивільно-правовими договорами)</t>
    </r>
    <r>
      <rPr>
        <b/>
        <sz val="10"/>
        <rFont val="Times New Roman"/>
        <family val="1"/>
        <charset val="204"/>
      </rPr>
      <t>, у тому числі:</t>
    </r>
  </si>
  <si>
    <t xml:space="preserve">інші операційні витрати (лікарняні за рахунок підприємства, експлуатаційні витрати) </t>
  </si>
  <si>
    <t>12/2</t>
  </si>
  <si>
    <t>12/3</t>
  </si>
  <si>
    <t>Цільова програма захисту населення в територій від надзвичайних ситуацій техногенного та природного характеру Бучанської міської територіальної громади на 2021-2023 роки</t>
  </si>
  <si>
    <t>Будівництво медичних установ та закладів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</si>
</sst>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165" fontId="1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/>
    <xf numFmtId="165" fontId="1" fillId="0" borderId="1" xfId="0" applyNumberFormat="1" applyFont="1" applyFill="1" applyBorder="1"/>
    <xf numFmtId="0" fontId="1" fillId="0" borderId="0" xfId="0" applyFont="1" applyFill="1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horizontal="right" vertical="center"/>
    </xf>
    <xf numFmtId="165" fontId="1" fillId="0" borderId="1" xfId="0" applyNumberFormat="1" applyFont="1" applyFill="1" applyBorder="1" applyAlignment="1">
      <alignment horizontal="right" vertical="center" wrapText="1"/>
    </xf>
    <xf numFmtId="165" fontId="1" fillId="0" borderId="1" xfId="0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>
      <alignment horizontal="left" vertical="center" wrapText="1"/>
    </xf>
    <xf numFmtId="165" fontId="2" fillId="0" borderId="1" xfId="0" applyNumberFormat="1" applyFont="1" applyFill="1" applyBorder="1"/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/>
    <xf numFmtId="0" fontId="1" fillId="0" borderId="1" xfId="0" applyFont="1" applyFill="1" applyBorder="1"/>
    <xf numFmtId="2" fontId="2" fillId="0" borderId="1" xfId="0" applyNumberFormat="1" applyFont="1" applyFill="1" applyBorder="1"/>
    <xf numFmtId="1" fontId="2" fillId="0" borderId="1" xfId="0" applyNumberFormat="1" applyFont="1" applyFill="1" applyBorder="1"/>
    <xf numFmtId="1" fontId="1" fillId="0" borderId="1" xfId="0" applyNumberFormat="1" applyFont="1" applyFill="1" applyBorder="1"/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/>
    <xf numFmtId="165" fontId="2" fillId="0" borderId="1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right"/>
    </xf>
    <xf numFmtId="49" fontId="1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/>
    </xf>
    <xf numFmtId="0" fontId="5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67"/>
  <sheetViews>
    <sheetView tabSelected="1" zoomScaleNormal="100" workbookViewId="0">
      <selection activeCell="M13" sqref="M13"/>
    </sheetView>
  </sheetViews>
  <sheetFormatPr defaultColWidth="9.140625" defaultRowHeight="12.75" x14ac:dyDescent="0.2"/>
  <cols>
    <col min="1" max="1" width="29.7109375" style="6" customWidth="1"/>
    <col min="2" max="2" width="32.140625" style="6" customWidth="1"/>
    <col min="3" max="3" width="10.42578125" style="6" customWidth="1"/>
    <col min="4" max="4" width="10.85546875" style="6" customWidth="1"/>
    <col min="5" max="5" width="11" style="6" customWidth="1"/>
    <col min="6" max="6" width="13.5703125" style="6" customWidth="1"/>
    <col min="7" max="7" width="10.85546875" style="6" customWidth="1"/>
    <col min="8" max="11" width="9.5703125" style="6" bestFit="1" customWidth="1"/>
    <col min="12" max="16384" width="9.140625" style="1"/>
  </cols>
  <sheetData>
    <row r="1" spans="1:11" x14ac:dyDescent="0.2">
      <c r="F1" s="48" t="s">
        <v>0</v>
      </c>
      <c r="G1" s="48"/>
      <c r="H1" s="48"/>
      <c r="I1" s="48"/>
      <c r="J1" s="48"/>
      <c r="K1" s="48"/>
    </row>
    <row r="2" spans="1:11" x14ac:dyDescent="0.2">
      <c r="F2" s="49" t="s">
        <v>1</v>
      </c>
      <c r="G2" s="49"/>
      <c r="H2" s="49"/>
      <c r="I2" s="49"/>
      <c r="J2" s="49"/>
      <c r="K2" s="49"/>
    </row>
    <row r="3" spans="1:11" x14ac:dyDescent="0.2">
      <c r="F3" s="49" t="s">
        <v>2</v>
      </c>
      <c r="G3" s="49"/>
      <c r="H3" s="49"/>
      <c r="I3" s="49"/>
      <c r="J3" s="49"/>
      <c r="K3" s="49"/>
    </row>
    <row r="4" spans="1:11" x14ac:dyDescent="0.2">
      <c r="B4" s="50"/>
      <c r="C4" s="50"/>
      <c r="D4" s="50"/>
      <c r="E4" s="50"/>
      <c r="F4" s="51" t="s">
        <v>3</v>
      </c>
      <c r="G4" s="51"/>
      <c r="H4" s="51"/>
      <c r="I4" s="51"/>
      <c r="J4" s="51"/>
      <c r="K4" s="51"/>
    </row>
    <row r="5" spans="1:11" x14ac:dyDescent="0.2">
      <c r="B5" s="7"/>
      <c r="C5" s="7"/>
      <c r="D5" s="7"/>
      <c r="E5" s="7"/>
      <c r="F5" s="8"/>
      <c r="G5" s="8"/>
      <c r="H5" s="8"/>
      <c r="I5" s="8"/>
      <c r="J5" s="8"/>
      <c r="K5" s="8"/>
    </row>
    <row r="6" spans="1:11" x14ac:dyDescent="0.2">
      <c r="B6" s="7"/>
      <c r="C6" s="7"/>
      <c r="D6" s="7"/>
      <c r="E6" s="7"/>
      <c r="F6" s="52" t="s">
        <v>4</v>
      </c>
      <c r="G6" s="52"/>
      <c r="H6" s="52"/>
      <c r="I6" s="52"/>
      <c r="J6" s="8"/>
      <c r="K6" s="8"/>
    </row>
    <row r="7" spans="1:11" x14ac:dyDescent="0.2">
      <c r="B7" s="7"/>
      <c r="C7" s="7"/>
      <c r="D7" s="7"/>
      <c r="E7" s="7"/>
      <c r="F7" s="44" t="s">
        <v>5</v>
      </c>
      <c r="G7" s="44"/>
      <c r="H7" s="44"/>
      <c r="I7" s="44"/>
      <c r="J7" s="44"/>
      <c r="K7" s="44"/>
    </row>
    <row r="8" spans="1:11" x14ac:dyDescent="0.2">
      <c r="B8" s="7"/>
      <c r="C8" s="7"/>
      <c r="D8" s="7"/>
      <c r="E8" s="7"/>
      <c r="F8" s="8"/>
      <c r="G8" s="8"/>
      <c r="H8" s="8"/>
      <c r="I8" s="8"/>
      <c r="J8" s="8"/>
      <c r="K8" s="8"/>
    </row>
    <row r="9" spans="1:11" x14ac:dyDescent="0.2">
      <c r="B9" s="7"/>
      <c r="C9" s="7"/>
      <c r="D9" s="7"/>
      <c r="E9" s="7"/>
      <c r="F9" s="9"/>
      <c r="G9" s="9"/>
      <c r="H9" s="9"/>
      <c r="I9" s="9"/>
      <c r="J9" s="9"/>
      <c r="K9" s="9"/>
    </row>
    <row r="10" spans="1:11" x14ac:dyDescent="0.2">
      <c r="B10" s="7"/>
      <c r="C10" s="7"/>
      <c r="D10" s="7"/>
      <c r="E10" s="7"/>
      <c r="F10" s="8"/>
      <c r="G10" s="8"/>
      <c r="H10" s="8"/>
      <c r="I10" s="8"/>
      <c r="J10" s="8"/>
      <c r="K10" s="8"/>
    </row>
    <row r="11" spans="1:11" ht="26.25" customHeight="1" x14ac:dyDescent="0.2">
      <c r="A11" s="10" t="s">
        <v>6</v>
      </c>
      <c r="B11" s="45" t="s">
        <v>372</v>
      </c>
      <c r="C11" s="45"/>
      <c r="D11" s="45"/>
      <c r="E11" s="45"/>
      <c r="F11" s="10" t="s">
        <v>7</v>
      </c>
      <c r="G11" s="46">
        <v>42081684</v>
      </c>
      <c r="H11" s="46"/>
      <c r="I11" s="46"/>
      <c r="J11" s="46"/>
      <c r="K11" s="46"/>
    </row>
    <row r="12" spans="1:11" x14ac:dyDescent="0.2">
      <c r="A12" s="10" t="s">
        <v>8</v>
      </c>
      <c r="B12" s="45" t="s">
        <v>380</v>
      </c>
      <c r="C12" s="45"/>
      <c r="D12" s="45"/>
      <c r="E12" s="45"/>
      <c r="F12" s="10" t="s">
        <v>9</v>
      </c>
      <c r="G12" s="47">
        <v>3.20800700100878E+16</v>
      </c>
      <c r="H12" s="47"/>
      <c r="I12" s="47"/>
      <c r="J12" s="47"/>
      <c r="K12" s="47"/>
    </row>
    <row r="13" spans="1:11" ht="25.5" x14ac:dyDescent="0.2">
      <c r="A13" s="10" t="s">
        <v>10</v>
      </c>
      <c r="B13" s="53" t="s">
        <v>377</v>
      </c>
      <c r="C13" s="53"/>
      <c r="D13" s="53"/>
      <c r="E13" s="53"/>
      <c r="F13" s="10" t="s">
        <v>11</v>
      </c>
      <c r="G13" s="46">
        <v>150</v>
      </c>
      <c r="H13" s="46"/>
      <c r="I13" s="46"/>
      <c r="J13" s="46"/>
      <c r="K13" s="46"/>
    </row>
    <row r="14" spans="1:11" x14ac:dyDescent="0.2">
      <c r="A14" s="10" t="s">
        <v>12</v>
      </c>
      <c r="B14" s="53" t="s">
        <v>373</v>
      </c>
      <c r="C14" s="53"/>
      <c r="D14" s="53"/>
      <c r="E14" s="53"/>
      <c r="F14" s="10" t="s">
        <v>13</v>
      </c>
      <c r="G14" s="46" t="s">
        <v>381</v>
      </c>
      <c r="H14" s="46"/>
      <c r="I14" s="46"/>
      <c r="J14" s="46"/>
      <c r="K14" s="46"/>
    </row>
    <row r="15" spans="1:11" x14ac:dyDescent="0.2">
      <c r="A15" s="10" t="s">
        <v>14</v>
      </c>
      <c r="B15" s="53" t="s">
        <v>374</v>
      </c>
      <c r="C15" s="53"/>
      <c r="D15" s="53"/>
      <c r="E15" s="53"/>
      <c r="F15" s="9"/>
      <c r="G15" s="9"/>
      <c r="H15" s="9"/>
      <c r="I15" s="9"/>
      <c r="J15" s="9"/>
    </row>
    <row r="16" spans="1:11" x14ac:dyDescent="0.2">
      <c r="A16" s="10" t="s">
        <v>15</v>
      </c>
      <c r="B16" s="56">
        <v>155</v>
      </c>
      <c r="C16" s="57"/>
      <c r="D16" s="57"/>
      <c r="E16" s="58"/>
      <c r="F16" s="9"/>
      <c r="G16" s="9"/>
      <c r="H16" s="9"/>
      <c r="I16" s="9"/>
      <c r="J16" s="9"/>
    </row>
    <row r="17" spans="1:11" x14ac:dyDescent="0.2">
      <c r="A17" s="10" t="s">
        <v>16</v>
      </c>
      <c r="B17" s="53" t="s">
        <v>375</v>
      </c>
      <c r="C17" s="53"/>
      <c r="D17" s="53"/>
      <c r="E17" s="53"/>
      <c r="F17" s="9"/>
      <c r="G17" s="9"/>
      <c r="H17" s="9"/>
      <c r="I17" s="9"/>
      <c r="J17" s="9"/>
    </row>
    <row r="18" spans="1:11" x14ac:dyDescent="0.2">
      <c r="A18" s="10" t="s">
        <v>17</v>
      </c>
      <c r="B18" s="53" t="s">
        <v>376</v>
      </c>
      <c r="C18" s="53"/>
      <c r="D18" s="53"/>
      <c r="E18" s="53"/>
      <c r="F18" s="9"/>
      <c r="G18" s="9"/>
      <c r="H18" s="9"/>
      <c r="I18" s="9"/>
      <c r="J18" s="9"/>
    </row>
    <row r="19" spans="1:11" x14ac:dyDescent="0.2">
      <c r="A19" s="9"/>
      <c r="B19" s="9"/>
      <c r="C19" s="9"/>
      <c r="D19" s="9"/>
      <c r="E19" s="9"/>
      <c r="F19" s="9"/>
      <c r="G19" s="9"/>
      <c r="H19" s="9"/>
      <c r="I19" s="9"/>
      <c r="J19" s="9"/>
    </row>
    <row r="20" spans="1:11" x14ac:dyDescent="0.2">
      <c r="A20" s="54" t="s">
        <v>393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1" x14ac:dyDescent="0.2">
      <c r="A21" s="54" t="s">
        <v>396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1" x14ac:dyDescent="0.2">
      <c r="A22" s="54" t="s">
        <v>18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1:11" ht="13.5" x14ac:dyDescent="0.2">
      <c r="A23" s="55"/>
      <c r="B23" s="55"/>
      <c r="C23" s="55"/>
      <c r="D23" s="55"/>
      <c r="E23" s="55"/>
      <c r="F23" s="55"/>
      <c r="G23" s="55"/>
      <c r="H23" s="55"/>
      <c r="I23" s="55"/>
      <c r="J23" s="9"/>
    </row>
    <row r="24" spans="1:11" ht="25.5" customHeight="1" x14ac:dyDescent="0.2">
      <c r="A24" s="53"/>
      <c r="B24" s="53"/>
      <c r="C24" s="46" t="s">
        <v>19</v>
      </c>
      <c r="D24" s="62" t="s">
        <v>20</v>
      </c>
      <c r="E24" s="62" t="s">
        <v>21</v>
      </c>
      <c r="F24" s="62" t="s">
        <v>22</v>
      </c>
      <c r="G24" s="62" t="s">
        <v>23</v>
      </c>
      <c r="H24" s="46" t="s">
        <v>24</v>
      </c>
      <c r="I24" s="46"/>
      <c r="J24" s="46"/>
      <c r="K24" s="46"/>
    </row>
    <row r="25" spans="1:11" x14ac:dyDescent="0.2">
      <c r="A25" s="53"/>
      <c r="B25" s="53"/>
      <c r="C25" s="46"/>
      <c r="D25" s="63"/>
      <c r="E25" s="63"/>
      <c r="F25" s="63"/>
      <c r="G25" s="63"/>
      <c r="H25" s="11">
        <v>1</v>
      </c>
      <c r="I25" s="11">
        <v>2</v>
      </c>
      <c r="J25" s="11">
        <v>3</v>
      </c>
      <c r="K25" s="11">
        <v>4</v>
      </c>
    </row>
    <row r="26" spans="1:11" x14ac:dyDescent="0.2">
      <c r="A26" s="60" t="s">
        <v>25</v>
      </c>
      <c r="B26" s="60"/>
      <c r="C26" s="60"/>
      <c r="D26" s="60"/>
      <c r="E26" s="60"/>
      <c r="F26" s="60"/>
      <c r="G26" s="60"/>
      <c r="H26" s="60"/>
      <c r="I26" s="60"/>
      <c r="J26" s="60"/>
      <c r="K26" s="61"/>
    </row>
    <row r="27" spans="1:11" x14ac:dyDescent="0.2">
      <c r="A27" s="59" t="s">
        <v>26</v>
      </c>
      <c r="B27" s="59"/>
      <c r="C27" s="10">
        <v>1</v>
      </c>
      <c r="D27" s="3">
        <v>51514.1</v>
      </c>
      <c r="E27" s="3">
        <v>54400</v>
      </c>
      <c r="F27" s="3">
        <v>54400</v>
      </c>
      <c r="G27" s="3">
        <f>SUM(H27:K27)</f>
        <v>57600</v>
      </c>
      <c r="H27" s="3">
        <v>14150</v>
      </c>
      <c r="I27" s="3">
        <v>14350</v>
      </c>
      <c r="J27" s="3">
        <v>14500</v>
      </c>
      <c r="K27" s="5">
        <v>14600</v>
      </c>
    </row>
    <row r="28" spans="1:11" x14ac:dyDescent="0.2">
      <c r="A28" s="53" t="s">
        <v>27</v>
      </c>
      <c r="B28" s="53"/>
      <c r="C28" s="19">
        <v>2</v>
      </c>
      <c r="D28" s="3"/>
      <c r="E28" s="3"/>
      <c r="F28" s="3"/>
      <c r="G28" s="3"/>
      <c r="H28" s="3"/>
      <c r="I28" s="3"/>
      <c r="J28" s="3"/>
      <c r="K28" s="5"/>
    </row>
    <row r="29" spans="1:11" x14ac:dyDescent="0.2">
      <c r="A29" s="53" t="s">
        <v>28</v>
      </c>
      <c r="B29" s="53"/>
      <c r="C29" s="19">
        <v>3</v>
      </c>
      <c r="D29" s="3"/>
      <c r="E29" s="3"/>
      <c r="F29" s="3"/>
      <c r="G29" s="3"/>
      <c r="H29" s="3"/>
      <c r="I29" s="3"/>
      <c r="J29" s="3"/>
      <c r="K29" s="5"/>
    </row>
    <row r="30" spans="1:11" x14ac:dyDescent="0.2">
      <c r="A30" s="53" t="s">
        <v>398</v>
      </c>
      <c r="B30" s="53"/>
      <c r="C30" s="19">
        <v>4</v>
      </c>
      <c r="D30" s="3"/>
      <c r="E30" s="3"/>
      <c r="F30" s="3"/>
      <c r="G30" s="3"/>
      <c r="H30" s="3"/>
      <c r="I30" s="3"/>
      <c r="J30" s="3"/>
      <c r="K30" s="5"/>
    </row>
    <row r="31" spans="1:11" ht="26.25" customHeight="1" x14ac:dyDescent="0.2">
      <c r="A31" s="59" t="s">
        <v>399</v>
      </c>
      <c r="B31" s="59"/>
      <c r="C31" s="10">
        <v>5</v>
      </c>
      <c r="D31" s="12">
        <f>D27-D28-D29-D30</f>
        <v>51514.1</v>
      </c>
      <c r="E31" s="12">
        <f>E27-E28-E29-E30</f>
        <v>54400</v>
      </c>
      <c r="F31" s="12">
        <f t="shared" ref="F31:K31" si="0">F27-F28-F29-F30</f>
        <v>54400</v>
      </c>
      <c r="G31" s="12">
        <f t="shared" si="0"/>
        <v>57600</v>
      </c>
      <c r="H31" s="12">
        <f t="shared" si="0"/>
        <v>14150</v>
      </c>
      <c r="I31" s="12">
        <f t="shared" si="0"/>
        <v>14350</v>
      </c>
      <c r="J31" s="12">
        <f t="shared" si="0"/>
        <v>14500</v>
      </c>
      <c r="K31" s="12">
        <f t="shared" si="0"/>
        <v>14600</v>
      </c>
    </row>
    <row r="32" spans="1:11" x14ac:dyDescent="0.2">
      <c r="A32" s="45" t="s">
        <v>382</v>
      </c>
      <c r="B32" s="45"/>
      <c r="C32" s="36" t="s">
        <v>29</v>
      </c>
      <c r="D32" s="3">
        <v>50225.9</v>
      </c>
      <c r="E32" s="3">
        <v>53230</v>
      </c>
      <c r="F32" s="3">
        <v>53230</v>
      </c>
      <c r="G32" s="3">
        <f>SUM(H32:K32)</f>
        <v>55780</v>
      </c>
      <c r="H32" s="3">
        <v>13700</v>
      </c>
      <c r="I32" s="3">
        <v>13920</v>
      </c>
      <c r="J32" s="3">
        <v>14050</v>
      </c>
      <c r="K32" s="5">
        <v>14110</v>
      </c>
    </row>
    <row r="33" spans="1:11" x14ac:dyDescent="0.2">
      <c r="A33" s="45" t="s">
        <v>383</v>
      </c>
      <c r="B33" s="45"/>
      <c r="C33" s="36" t="s">
        <v>30</v>
      </c>
      <c r="D33" s="3">
        <v>1288.2</v>
      </c>
      <c r="E33" s="3">
        <v>1170</v>
      </c>
      <c r="F33" s="3">
        <v>1170</v>
      </c>
      <c r="G33" s="3">
        <f>SUM(H33:K33)</f>
        <v>1820</v>
      </c>
      <c r="H33" s="3">
        <v>450</v>
      </c>
      <c r="I33" s="3">
        <v>430</v>
      </c>
      <c r="J33" s="3">
        <v>450</v>
      </c>
      <c r="K33" s="5">
        <v>490</v>
      </c>
    </row>
    <row r="34" spans="1:11" x14ac:dyDescent="0.2">
      <c r="A34" s="59" t="s">
        <v>31</v>
      </c>
      <c r="B34" s="59"/>
      <c r="C34" s="10">
        <v>6</v>
      </c>
      <c r="D34" s="12">
        <f>SUM(D35:D43)</f>
        <v>63436.600000000006</v>
      </c>
      <c r="E34" s="12">
        <f>SUM(E35:E43)</f>
        <v>59894.5</v>
      </c>
      <c r="F34" s="12">
        <f t="shared" ref="F34:J34" si="1">SUM(F35:F43)</f>
        <v>59894.5</v>
      </c>
      <c r="G34" s="12">
        <f t="shared" si="1"/>
        <v>64893</v>
      </c>
      <c r="H34" s="12">
        <f t="shared" si="1"/>
        <v>15950</v>
      </c>
      <c r="I34" s="12">
        <f t="shared" si="1"/>
        <v>15777</v>
      </c>
      <c r="J34" s="12">
        <f t="shared" si="1"/>
        <v>15915</v>
      </c>
      <c r="K34" s="12">
        <f>SUM(K35:K43)</f>
        <v>17251</v>
      </c>
    </row>
    <row r="35" spans="1:11" x14ac:dyDescent="0.2">
      <c r="A35" s="53" t="s">
        <v>32</v>
      </c>
      <c r="B35" s="53"/>
      <c r="C35" s="36" t="s">
        <v>33</v>
      </c>
      <c r="D35" s="3">
        <v>7930.2</v>
      </c>
      <c r="E35" s="3">
        <v>5500</v>
      </c>
      <c r="F35" s="3">
        <v>5500</v>
      </c>
      <c r="G35" s="3">
        <f>SUM(H35:K35)</f>
        <v>5900</v>
      </c>
      <c r="H35" s="3">
        <v>1350</v>
      </c>
      <c r="I35" s="3">
        <v>1500</v>
      </c>
      <c r="J35" s="3">
        <v>1450</v>
      </c>
      <c r="K35" s="5">
        <v>1600</v>
      </c>
    </row>
    <row r="36" spans="1:11" x14ac:dyDescent="0.2">
      <c r="A36" s="53" t="s">
        <v>34</v>
      </c>
      <c r="B36" s="53"/>
      <c r="C36" s="36" t="s">
        <v>35</v>
      </c>
      <c r="D36" s="3">
        <v>453.6</v>
      </c>
      <c r="E36" s="3">
        <v>650</v>
      </c>
      <c r="F36" s="3">
        <v>650</v>
      </c>
      <c r="G36" s="3">
        <f>SUM(H36:K36)</f>
        <v>490</v>
      </c>
      <c r="H36" s="3">
        <v>110</v>
      </c>
      <c r="I36" s="3">
        <v>120</v>
      </c>
      <c r="J36" s="3">
        <v>120</v>
      </c>
      <c r="K36" s="5">
        <v>140</v>
      </c>
    </row>
    <row r="37" spans="1:11" x14ac:dyDescent="0.2">
      <c r="A37" s="53" t="s">
        <v>36</v>
      </c>
      <c r="B37" s="53"/>
      <c r="C37" s="36" t="s">
        <v>37</v>
      </c>
      <c r="D37" s="3"/>
      <c r="E37" s="3"/>
      <c r="F37" s="3"/>
      <c r="G37" s="3"/>
      <c r="H37" s="3"/>
      <c r="I37" s="3"/>
      <c r="J37" s="3"/>
      <c r="K37" s="5"/>
    </row>
    <row r="38" spans="1:11" x14ac:dyDescent="0.2">
      <c r="A38" s="53" t="s">
        <v>38</v>
      </c>
      <c r="B38" s="53"/>
      <c r="C38" s="36" t="s">
        <v>39</v>
      </c>
      <c r="D38" s="3">
        <v>2485.1</v>
      </c>
      <c r="E38" s="3">
        <v>3600</v>
      </c>
      <c r="F38" s="3">
        <v>3600</v>
      </c>
      <c r="G38" s="3">
        <f t="shared" ref="G38:G43" si="2">SUM(H38:K38)</f>
        <v>4000</v>
      </c>
      <c r="H38" s="3">
        <v>1400</v>
      </c>
      <c r="I38" s="3">
        <v>400</v>
      </c>
      <c r="J38" s="3">
        <v>600</v>
      </c>
      <c r="K38" s="5">
        <v>1600</v>
      </c>
    </row>
    <row r="39" spans="1:11" x14ac:dyDescent="0.2">
      <c r="A39" s="53" t="s">
        <v>40</v>
      </c>
      <c r="B39" s="53"/>
      <c r="C39" s="36" t="s">
        <v>41</v>
      </c>
      <c r="D39" s="3">
        <v>32411.9</v>
      </c>
      <c r="E39" s="3">
        <v>33800</v>
      </c>
      <c r="F39" s="3">
        <v>33800</v>
      </c>
      <c r="G39" s="3">
        <f t="shared" si="2"/>
        <v>34150</v>
      </c>
      <c r="H39" s="3">
        <v>8250</v>
      </c>
      <c r="I39" s="3">
        <v>8600</v>
      </c>
      <c r="J39" s="3">
        <v>8500</v>
      </c>
      <c r="K39" s="5">
        <v>8800</v>
      </c>
    </row>
    <row r="40" spans="1:11" x14ac:dyDescent="0.2">
      <c r="A40" s="53" t="s">
        <v>42</v>
      </c>
      <c r="B40" s="53"/>
      <c r="C40" s="36" t="s">
        <v>43</v>
      </c>
      <c r="D40" s="3">
        <v>6892.5</v>
      </c>
      <c r="E40" s="3">
        <v>7334.5</v>
      </c>
      <c r="F40" s="3">
        <v>7334.5</v>
      </c>
      <c r="G40" s="3">
        <f>SUM(H40:K40)</f>
        <v>7513</v>
      </c>
      <c r="H40" s="3">
        <v>1815</v>
      </c>
      <c r="I40" s="3">
        <v>1892</v>
      </c>
      <c r="J40" s="3">
        <v>1870</v>
      </c>
      <c r="K40" s="5">
        <v>1936</v>
      </c>
    </row>
    <row r="41" spans="1:11" ht="25.5" customHeight="1" x14ac:dyDescent="0.2">
      <c r="A41" s="53" t="s">
        <v>44</v>
      </c>
      <c r="B41" s="53"/>
      <c r="C41" s="36" t="s">
        <v>45</v>
      </c>
      <c r="D41" s="3">
        <v>3316.3</v>
      </c>
      <c r="E41" s="3">
        <v>1440</v>
      </c>
      <c r="F41" s="3">
        <v>1440</v>
      </c>
      <c r="G41" s="3">
        <f t="shared" si="2"/>
        <v>1350</v>
      </c>
      <c r="H41" s="3">
        <v>250</v>
      </c>
      <c r="I41" s="3">
        <v>425</v>
      </c>
      <c r="J41" s="3">
        <v>425</v>
      </c>
      <c r="K41" s="13">
        <v>250</v>
      </c>
    </row>
    <row r="42" spans="1:11" x14ac:dyDescent="0.2">
      <c r="A42" s="53" t="s">
        <v>46</v>
      </c>
      <c r="B42" s="53"/>
      <c r="C42" s="36" t="s">
        <v>47</v>
      </c>
      <c r="D42" s="3">
        <v>4206.1000000000004</v>
      </c>
      <c r="E42" s="3">
        <v>3900</v>
      </c>
      <c r="F42" s="3">
        <v>3900</v>
      </c>
      <c r="G42" s="3">
        <f t="shared" si="2"/>
        <v>3640</v>
      </c>
      <c r="H42" s="3">
        <v>890</v>
      </c>
      <c r="I42" s="3">
        <v>890</v>
      </c>
      <c r="J42" s="3">
        <v>930</v>
      </c>
      <c r="K42" s="5">
        <v>930</v>
      </c>
    </row>
    <row r="43" spans="1:11" ht="26.25" customHeight="1" x14ac:dyDescent="0.2">
      <c r="A43" s="53" t="s">
        <v>397</v>
      </c>
      <c r="B43" s="53"/>
      <c r="C43" s="36" t="s">
        <v>49</v>
      </c>
      <c r="D43" s="3">
        <v>5740.9</v>
      </c>
      <c r="E43" s="3">
        <v>3670</v>
      </c>
      <c r="F43" s="3">
        <v>3670</v>
      </c>
      <c r="G43" s="3">
        <f t="shared" si="2"/>
        <v>7850</v>
      </c>
      <c r="H43" s="3">
        <v>1885</v>
      </c>
      <c r="I43" s="3">
        <v>1950</v>
      </c>
      <c r="J43" s="3">
        <v>2020</v>
      </c>
      <c r="K43" s="14">
        <v>1995</v>
      </c>
    </row>
    <row r="44" spans="1:11" x14ac:dyDescent="0.2">
      <c r="A44" s="59" t="s">
        <v>50</v>
      </c>
      <c r="B44" s="59"/>
      <c r="C44" s="10">
        <v>7</v>
      </c>
      <c r="D44" s="12">
        <f t="shared" ref="D44:K44" si="3">D31-D34</f>
        <v>-11922.500000000007</v>
      </c>
      <c r="E44" s="12">
        <f t="shared" si="3"/>
        <v>-5494.5</v>
      </c>
      <c r="F44" s="12">
        <f t="shared" si="3"/>
        <v>-5494.5</v>
      </c>
      <c r="G44" s="12">
        <f t="shared" si="3"/>
        <v>-7293</v>
      </c>
      <c r="H44" s="12">
        <f t="shared" si="3"/>
        <v>-1800</v>
      </c>
      <c r="I44" s="12">
        <f t="shared" si="3"/>
        <v>-1427</v>
      </c>
      <c r="J44" s="12">
        <f t="shared" si="3"/>
        <v>-1415</v>
      </c>
      <c r="K44" s="12">
        <f t="shared" si="3"/>
        <v>-2651</v>
      </c>
    </row>
    <row r="45" spans="1:11" x14ac:dyDescent="0.2">
      <c r="A45" s="59" t="s">
        <v>51</v>
      </c>
      <c r="B45" s="59"/>
      <c r="C45" s="10">
        <v>8</v>
      </c>
      <c r="D45" s="12">
        <f>SUM(D47:D75)</f>
        <v>8014.0999999999995</v>
      </c>
      <c r="E45" s="12">
        <f>SUM(E47:E75)</f>
        <v>7741</v>
      </c>
      <c r="F45" s="12">
        <f t="shared" ref="F45:K45" si="4">SUM(F47:F75)</f>
        <v>7741</v>
      </c>
      <c r="G45" s="12">
        <f t="shared" si="4"/>
        <v>8060</v>
      </c>
      <c r="H45" s="12">
        <f t="shared" si="4"/>
        <v>1856.8</v>
      </c>
      <c r="I45" s="12">
        <f t="shared" si="4"/>
        <v>2105.1999999999998</v>
      </c>
      <c r="J45" s="12">
        <f t="shared" si="4"/>
        <v>2069.8000000000002</v>
      </c>
      <c r="K45" s="12">
        <f t="shared" si="4"/>
        <v>2028.2</v>
      </c>
    </row>
    <row r="46" spans="1:11" x14ac:dyDescent="0.2">
      <c r="A46" s="53" t="s">
        <v>52</v>
      </c>
      <c r="B46" s="53"/>
      <c r="C46" s="19"/>
      <c r="D46" s="3"/>
      <c r="E46" s="3"/>
      <c r="F46" s="3"/>
      <c r="G46" s="3"/>
      <c r="H46" s="3"/>
      <c r="I46" s="3"/>
      <c r="J46" s="3"/>
      <c r="K46" s="5"/>
    </row>
    <row r="47" spans="1:11" x14ac:dyDescent="0.2">
      <c r="A47" s="53" t="s">
        <v>53</v>
      </c>
      <c r="B47" s="53"/>
      <c r="C47" s="36" t="s">
        <v>54</v>
      </c>
      <c r="D47" s="3"/>
      <c r="E47" s="3">
        <v>20</v>
      </c>
      <c r="F47" s="3">
        <v>20</v>
      </c>
      <c r="G47" s="3">
        <f>SUM(H47:K47)</f>
        <v>30</v>
      </c>
      <c r="H47" s="3">
        <v>7.5</v>
      </c>
      <c r="I47" s="3">
        <v>7.5</v>
      </c>
      <c r="J47" s="3">
        <v>7.5</v>
      </c>
      <c r="K47" s="5">
        <v>7.5</v>
      </c>
    </row>
    <row r="48" spans="1:11" x14ac:dyDescent="0.2">
      <c r="A48" s="53" t="s">
        <v>55</v>
      </c>
      <c r="B48" s="53"/>
      <c r="C48" s="36" t="s">
        <v>56</v>
      </c>
      <c r="D48" s="3">
        <v>120</v>
      </c>
      <c r="E48" s="3">
        <v>90</v>
      </c>
      <c r="F48" s="3">
        <v>90</v>
      </c>
      <c r="G48" s="3">
        <f>SUM(H48:K48)</f>
        <v>120</v>
      </c>
      <c r="H48" s="3">
        <v>35</v>
      </c>
      <c r="I48" s="3">
        <v>25</v>
      </c>
      <c r="J48" s="3">
        <v>25</v>
      </c>
      <c r="K48" s="5">
        <v>35</v>
      </c>
    </row>
    <row r="49" spans="1:11" x14ac:dyDescent="0.2">
      <c r="A49" s="53" t="s">
        <v>57</v>
      </c>
      <c r="B49" s="53"/>
      <c r="C49" s="36" t="s">
        <v>58</v>
      </c>
      <c r="D49" s="3"/>
      <c r="E49" s="3"/>
      <c r="F49" s="3"/>
      <c r="G49" s="3"/>
      <c r="H49" s="3"/>
      <c r="I49" s="3"/>
      <c r="J49" s="3"/>
      <c r="K49" s="5"/>
    </row>
    <row r="50" spans="1:11" x14ac:dyDescent="0.2">
      <c r="A50" s="53" t="s">
        <v>59</v>
      </c>
      <c r="B50" s="53"/>
      <c r="C50" s="36" t="s">
        <v>60</v>
      </c>
      <c r="D50" s="3"/>
      <c r="E50" s="3"/>
      <c r="F50" s="3"/>
      <c r="G50" s="3"/>
      <c r="H50" s="3"/>
      <c r="I50" s="3"/>
      <c r="J50" s="3"/>
      <c r="K50" s="5"/>
    </row>
    <row r="51" spans="1:11" x14ac:dyDescent="0.2">
      <c r="A51" s="53" t="s">
        <v>61</v>
      </c>
      <c r="B51" s="53"/>
      <c r="C51" s="36" t="s">
        <v>62</v>
      </c>
      <c r="D51" s="3"/>
      <c r="E51" s="3"/>
      <c r="F51" s="3"/>
      <c r="G51" s="3"/>
      <c r="H51" s="3"/>
      <c r="I51" s="3"/>
      <c r="J51" s="3"/>
      <c r="K51" s="5"/>
    </row>
    <row r="52" spans="1:11" x14ac:dyDescent="0.2">
      <c r="A52" s="53" t="s">
        <v>63</v>
      </c>
      <c r="B52" s="53"/>
      <c r="C52" s="36" t="s">
        <v>64</v>
      </c>
      <c r="D52" s="3">
        <v>13.8</v>
      </c>
      <c r="E52" s="3"/>
      <c r="F52" s="3"/>
      <c r="G52" s="3"/>
      <c r="H52" s="3"/>
      <c r="I52" s="15"/>
      <c r="J52" s="15"/>
      <c r="K52" s="5"/>
    </row>
    <row r="53" spans="1:11" x14ac:dyDescent="0.2">
      <c r="A53" s="53" t="s">
        <v>65</v>
      </c>
      <c r="B53" s="53"/>
      <c r="C53" s="36" t="s">
        <v>66</v>
      </c>
      <c r="D53" s="3">
        <v>145.4</v>
      </c>
      <c r="E53" s="3">
        <v>15</v>
      </c>
      <c r="F53" s="3">
        <v>15</v>
      </c>
      <c r="G53" s="3">
        <f>SUM(H53:K53)</f>
        <v>19</v>
      </c>
      <c r="H53" s="15">
        <v>4.8</v>
      </c>
      <c r="I53" s="15">
        <v>4.7</v>
      </c>
      <c r="J53" s="15">
        <v>4.8</v>
      </c>
      <c r="K53" s="16">
        <v>4.7</v>
      </c>
    </row>
    <row r="54" spans="1:11" x14ac:dyDescent="0.2">
      <c r="A54" s="53" t="s">
        <v>40</v>
      </c>
      <c r="B54" s="53"/>
      <c r="C54" s="36" t="s">
        <v>67</v>
      </c>
      <c r="D54" s="3">
        <v>6125</v>
      </c>
      <c r="E54" s="3">
        <v>6150</v>
      </c>
      <c r="F54" s="3">
        <v>6150</v>
      </c>
      <c r="G54" s="3">
        <f>SUM(H54:K54)</f>
        <v>6350</v>
      </c>
      <c r="H54" s="15">
        <v>1450</v>
      </c>
      <c r="I54" s="15">
        <v>1650</v>
      </c>
      <c r="J54" s="15">
        <v>1650</v>
      </c>
      <c r="K54" s="16">
        <v>1600</v>
      </c>
    </row>
    <row r="55" spans="1:11" x14ac:dyDescent="0.2">
      <c r="A55" s="53" t="s">
        <v>42</v>
      </c>
      <c r="B55" s="53"/>
      <c r="C55" s="36" t="s">
        <v>68</v>
      </c>
      <c r="D55" s="3">
        <v>1380.5</v>
      </c>
      <c r="E55" s="3">
        <v>1350</v>
      </c>
      <c r="F55" s="3">
        <v>1350</v>
      </c>
      <c r="G55" s="3">
        <f>SUM(H55:K55)</f>
        <v>1397</v>
      </c>
      <c r="H55" s="15">
        <v>319</v>
      </c>
      <c r="I55" s="15">
        <v>363</v>
      </c>
      <c r="J55" s="15">
        <v>363</v>
      </c>
      <c r="K55" s="16">
        <v>352</v>
      </c>
    </row>
    <row r="56" spans="1:11" ht="24.75" customHeight="1" x14ac:dyDescent="0.2">
      <c r="A56" s="53" t="s">
        <v>69</v>
      </c>
      <c r="B56" s="53"/>
      <c r="C56" s="36" t="s">
        <v>70</v>
      </c>
      <c r="D56" s="3"/>
      <c r="E56" s="3"/>
      <c r="F56" s="3"/>
      <c r="G56" s="3"/>
      <c r="H56" s="3"/>
      <c r="I56" s="17"/>
      <c r="J56" s="17"/>
      <c r="K56" s="5"/>
    </row>
    <row r="57" spans="1:11" ht="25.5" customHeight="1" x14ac:dyDescent="0.2">
      <c r="A57" s="53" t="s">
        <v>71</v>
      </c>
      <c r="B57" s="53"/>
      <c r="C57" s="36" t="s">
        <v>72</v>
      </c>
      <c r="D57" s="3"/>
      <c r="E57" s="3"/>
      <c r="F57" s="3"/>
      <c r="G57" s="3"/>
      <c r="H57" s="3"/>
      <c r="I57" s="17"/>
      <c r="J57" s="17"/>
      <c r="K57" s="5"/>
    </row>
    <row r="58" spans="1:11" x14ac:dyDescent="0.2">
      <c r="A58" s="53" t="s">
        <v>73</v>
      </c>
      <c r="B58" s="53"/>
      <c r="C58" s="36" t="s">
        <v>74</v>
      </c>
      <c r="D58" s="3">
        <v>15.5</v>
      </c>
      <c r="E58" s="3"/>
      <c r="F58" s="3"/>
      <c r="G58" s="3"/>
      <c r="H58" s="15"/>
      <c r="I58" s="15"/>
      <c r="J58" s="15"/>
      <c r="K58" s="16"/>
    </row>
    <row r="59" spans="1:11" x14ac:dyDescent="0.2">
      <c r="A59" s="53" t="s">
        <v>75</v>
      </c>
      <c r="B59" s="53"/>
      <c r="C59" s="36" t="s">
        <v>76</v>
      </c>
      <c r="D59" s="3">
        <v>5.5</v>
      </c>
      <c r="E59" s="3"/>
      <c r="F59" s="3"/>
      <c r="G59" s="3"/>
      <c r="H59" s="15"/>
      <c r="I59" s="15"/>
      <c r="J59" s="15"/>
      <c r="K59" s="16"/>
    </row>
    <row r="60" spans="1:11" x14ac:dyDescent="0.2">
      <c r="A60" s="53" t="s">
        <v>77</v>
      </c>
      <c r="B60" s="53"/>
      <c r="C60" s="36" t="s">
        <v>78</v>
      </c>
      <c r="D60" s="3"/>
      <c r="E60" s="3"/>
      <c r="F60" s="3"/>
      <c r="G60" s="3"/>
      <c r="H60" s="3"/>
      <c r="I60" s="17"/>
      <c r="J60" s="17"/>
      <c r="K60" s="5"/>
    </row>
    <row r="61" spans="1:11" x14ac:dyDescent="0.2">
      <c r="A61" s="53" t="s">
        <v>79</v>
      </c>
      <c r="B61" s="53"/>
      <c r="C61" s="36" t="s">
        <v>80</v>
      </c>
      <c r="D61" s="3">
        <v>6</v>
      </c>
      <c r="E61" s="3"/>
      <c r="F61" s="3"/>
      <c r="G61" s="3"/>
      <c r="H61" s="15"/>
      <c r="I61" s="15"/>
      <c r="J61" s="15"/>
      <c r="K61" s="16"/>
    </row>
    <row r="62" spans="1:11" x14ac:dyDescent="0.2">
      <c r="A62" s="53" t="s">
        <v>81</v>
      </c>
      <c r="B62" s="53"/>
      <c r="C62" s="36" t="s">
        <v>82</v>
      </c>
      <c r="D62" s="3">
        <v>5</v>
      </c>
      <c r="E62" s="3"/>
      <c r="F62" s="3"/>
      <c r="G62" s="3"/>
      <c r="H62" s="15"/>
      <c r="I62" s="15"/>
      <c r="J62" s="15"/>
      <c r="K62" s="16"/>
    </row>
    <row r="63" spans="1:11" x14ac:dyDescent="0.2">
      <c r="A63" s="53" t="s">
        <v>83</v>
      </c>
      <c r="B63" s="53"/>
      <c r="C63" s="36" t="s">
        <v>84</v>
      </c>
      <c r="D63" s="3">
        <v>32.5</v>
      </c>
      <c r="E63" s="3">
        <v>40</v>
      </c>
      <c r="F63" s="3">
        <v>40</v>
      </c>
      <c r="G63" s="3">
        <f>SUM(H63:K63)</f>
        <v>65</v>
      </c>
      <c r="H63" s="15">
        <v>15</v>
      </c>
      <c r="I63" s="15">
        <v>17</v>
      </c>
      <c r="J63" s="15">
        <v>18</v>
      </c>
      <c r="K63" s="16">
        <v>15</v>
      </c>
    </row>
    <row r="64" spans="1:11" ht="25.5" customHeight="1" x14ac:dyDescent="0.2">
      <c r="A64" s="53" t="s">
        <v>85</v>
      </c>
      <c r="B64" s="53"/>
      <c r="C64" s="36" t="s">
        <v>86</v>
      </c>
      <c r="D64" s="3"/>
      <c r="E64" s="3"/>
      <c r="F64" s="3"/>
      <c r="G64" s="3"/>
      <c r="H64" s="3"/>
      <c r="I64" s="17"/>
      <c r="J64" s="17"/>
      <c r="K64" s="5"/>
    </row>
    <row r="65" spans="1:11" x14ac:dyDescent="0.2">
      <c r="A65" s="53" t="s">
        <v>87</v>
      </c>
      <c r="B65" s="53"/>
      <c r="C65" s="36" t="s">
        <v>88</v>
      </c>
      <c r="D65" s="3"/>
      <c r="E65" s="3"/>
      <c r="F65" s="3"/>
      <c r="G65" s="3"/>
      <c r="H65" s="3"/>
      <c r="I65" s="17"/>
      <c r="J65" s="17"/>
      <c r="K65" s="5"/>
    </row>
    <row r="66" spans="1:11" x14ac:dyDescent="0.2">
      <c r="A66" s="53" t="s">
        <v>34</v>
      </c>
      <c r="B66" s="53"/>
      <c r="C66" s="36" t="s">
        <v>89</v>
      </c>
      <c r="D66" s="3"/>
      <c r="E66" s="3"/>
      <c r="F66" s="3"/>
      <c r="G66" s="3"/>
      <c r="H66" s="3"/>
      <c r="I66" s="17"/>
      <c r="J66" s="17"/>
      <c r="K66" s="5"/>
    </row>
    <row r="67" spans="1:11" x14ac:dyDescent="0.2">
      <c r="A67" s="53" t="s">
        <v>36</v>
      </c>
      <c r="B67" s="53"/>
      <c r="C67" s="36" t="s">
        <v>90</v>
      </c>
      <c r="D67" s="3"/>
      <c r="E67" s="3"/>
      <c r="F67" s="3"/>
      <c r="G67" s="3"/>
      <c r="H67" s="3"/>
      <c r="I67" s="17"/>
      <c r="J67" s="17"/>
      <c r="K67" s="5"/>
    </row>
    <row r="68" spans="1:11" x14ac:dyDescent="0.2">
      <c r="A68" s="53" t="s">
        <v>38</v>
      </c>
      <c r="B68" s="53"/>
      <c r="C68" s="36" t="s">
        <v>91</v>
      </c>
      <c r="D68" s="3"/>
      <c r="E68" s="3"/>
      <c r="F68" s="3"/>
      <c r="G68" s="3"/>
      <c r="H68" s="3"/>
      <c r="I68" s="17"/>
      <c r="J68" s="17"/>
      <c r="K68" s="5"/>
    </row>
    <row r="69" spans="1:11" x14ac:dyDescent="0.2">
      <c r="A69" s="53" t="s">
        <v>92</v>
      </c>
      <c r="B69" s="53"/>
      <c r="C69" s="36" t="s">
        <v>93</v>
      </c>
      <c r="D69" s="3"/>
      <c r="E69" s="3"/>
      <c r="F69" s="3"/>
      <c r="G69" s="3"/>
      <c r="H69" s="3"/>
      <c r="I69" s="17"/>
      <c r="J69" s="17"/>
      <c r="K69" s="5"/>
    </row>
    <row r="70" spans="1:11" x14ac:dyDescent="0.2">
      <c r="A70" s="53" t="s">
        <v>94</v>
      </c>
      <c r="B70" s="53"/>
      <c r="C70" s="36" t="s">
        <v>95</v>
      </c>
      <c r="D70" s="3"/>
      <c r="E70" s="3"/>
      <c r="F70" s="3"/>
      <c r="G70" s="3"/>
      <c r="H70" s="3"/>
      <c r="I70" s="17"/>
      <c r="J70" s="17"/>
      <c r="K70" s="5"/>
    </row>
    <row r="71" spans="1:11" x14ac:dyDescent="0.2">
      <c r="A71" s="53" t="s">
        <v>96</v>
      </c>
      <c r="B71" s="53"/>
      <c r="C71" s="36" t="s">
        <v>97</v>
      </c>
      <c r="D71" s="3">
        <v>5.9</v>
      </c>
      <c r="E71" s="3">
        <v>6</v>
      </c>
      <c r="F71" s="3">
        <v>6</v>
      </c>
      <c r="G71" s="3">
        <f>SUM(H71:K71)</f>
        <v>6</v>
      </c>
      <c r="H71" s="15">
        <v>1.5</v>
      </c>
      <c r="I71" s="15">
        <v>1.5</v>
      </c>
      <c r="J71" s="15">
        <v>1.5</v>
      </c>
      <c r="K71" s="16">
        <v>1.5</v>
      </c>
    </row>
    <row r="72" spans="1:11" x14ac:dyDescent="0.2">
      <c r="A72" s="53" t="s">
        <v>98</v>
      </c>
      <c r="B72" s="53"/>
      <c r="C72" s="36" t="s">
        <v>99</v>
      </c>
      <c r="D72" s="3">
        <v>89.5</v>
      </c>
      <c r="E72" s="3"/>
      <c r="F72" s="3"/>
      <c r="G72" s="3"/>
      <c r="H72" s="15"/>
      <c r="I72" s="15"/>
      <c r="J72" s="15"/>
      <c r="K72" s="16"/>
    </row>
    <row r="73" spans="1:11" x14ac:dyDescent="0.2">
      <c r="A73" s="53" t="s">
        <v>100</v>
      </c>
      <c r="B73" s="53"/>
      <c r="C73" s="36" t="s">
        <v>101</v>
      </c>
      <c r="D73" s="3">
        <v>42.5</v>
      </c>
      <c r="E73" s="3">
        <v>45</v>
      </c>
      <c r="F73" s="3">
        <v>45</v>
      </c>
      <c r="G73" s="3">
        <f>SUM(H73:K73)</f>
        <v>48</v>
      </c>
      <c r="H73" s="15">
        <v>24</v>
      </c>
      <c r="I73" s="15">
        <v>24</v>
      </c>
      <c r="J73" s="15">
        <v>0</v>
      </c>
      <c r="K73" s="16">
        <v>0</v>
      </c>
    </row>
    <row r="74" spans="1:11" x14ac:dyDescent="0.2">
      <c r="A74" s="53" t="s">
        <v>102</v>
      </c>
      <c r="B74" s="53"/>
      <c r="C74" s="36" t="s">
        <v>103</v>
      </c>
      <c r="D74" s="3">
        <v>27</v>
      </c>
      <c r="E74" s="3">
        <v>25</v>
      </c>
      <c r="F74" s="3">
        <v>25</v>
      </c>
      <c r="G74" s="3">
        <f>SUM(H74:K74)</f>
        <v>25</v>
      </c>
      <c r="H74" s="15">
        <v>0</v>
      </c>
      <c r="I74" s="15">
        <v>12.5</v>
      </c>
      <c r="J74" s="15">
        <v>0</v>
      </c>
      <c r="K74" s="16">
        <v>12.5</v>
      </c>
    </row>
    <row r="75" spans="1:11" x14ac:dyDescent="0.2">
      <c r="A75" s="53" t="s">
        <v>400</v>
      </c>
      <c r="B75" s="53"/>
      <c r="C75" s="36" t="s">
        <v>104</v>
      </c>
      <c r="D75" s="3"/>
      <c r="E75" s="3"/>
      <c r="F75" s="3"/>
      <c r="G75" s="3"/>
      <c r="H75" s="3"/>
      <c r="I75" s="3"/>
      <c r="J75" s="3"/>
      <c r="K75" s="5"/>
    </row>
    <row r="76" spans="1:11" x14ac:dyDescent="0.2">
      <c r="A76" s="59" t="s">
        <v>105</v>
      </c>
      <c r="B76" s="59"/>
      <c r="C76" s="10">
        <v>9</v>
      </c>
      <c r="D76" s="12">
        <f>SUM(D77:D83)</f>
        <v>0</v>
      </c>
      <c r="E76" s="12">
        <f t="shared" ref="E76:K76" si="5">SUM(E77:E83)</f>
        <v>0</v>
      </c>
      <c r="F76" s="12">
        <f t="shared" si="5"/>
        <v>0</v>
      </c>
      <c r="G76" s="12">
        <f t="shared" si="5"/>
        <v>0</v>
      </c>
      <c r="H76" s="12">
        <f t="shared" si="5"/>
        <v>0</v>
      </c>
      <c r="I76" s="12">
        <f t="shared" si="5"/>
        <v>0</v>
      </c>
      <c r="J76" s="12">
        <f t="shared" si="5"/>
        <v>0</v>
      </c>
      <c r="K76" s="12">
        <f t="shared" si="5"/>
        <v>0</v>
      </c>
    </row>
    <row r="77" spans="1:11" x14ac:dyDescent="0.2">
      <c r="A77" s="53" t="s">
        <v>106</v>
      </c>
      <c r="B77" s="53"/>
      <c r="C77" s="36" t="s">
        <v>107</v>
      </c>
      <c r="D77" s="3"/>
      <c r="E77" s="3"/>
      <c r="F77" s="3"/>
      <c r="G77" s="3"/>
      <c r="H77" s="3"/>
      <c r="I77" s="3"/>
      <c r="J77" s="3"/>
      <c r="K77" s="5"/>
    </row>
    <row r="78" spans="1:11" x14ac:dyDescent="0.2">
      <c r="A78" s="53" t="s">
        <v>108</v>
      </c>
      <c r="B78" s="53"/>
      <c r="C78" s="36" t="s">
        <v>109</v>
      </c>
      <c r="D78" s="3"/>
      <c r="E78" s="3"/>
      <c r="F78" s="3"/>
      <c r="G78" s="3"/>
      <c r="H78" s="3"/>
      <c r="I78" s="3"/>
      <c r="J78" s="3"/>
      <c r="K78" s="5"/>
    </row>
    <row r="79" spans="1:11" x14ac:dyDescent="0.2">
      <c r="A79" s="53" t="s">
        <v>40</v>
      </c>
      <c r="B79" s="53"/>
      <c r="C79" s="36" t="s">
        <v>110</v>
      </c>
      <c r="D79" s="3"/>
      <c r="E79" s="3"/>
      <c r="F79" s="3"/>
      <c r="G79" s="3"/>
      <c r="H79" s="3"/>
      <c r="I79" s="3"/>
      <c r="J79" s="3"/>
      <c r="K79" s="5"/>
    </row>
    <row r="80" spans="1:11" x14ac:dyDescent="0.2">
      <c r="A80" s="53" t="s">
        <v>111</v>
      </c>
      <c r="B80" s="53"/>
      <c r="C80" s="36" t="s">
        <v>112</v>
      </c>
      <c r="D80" s="3"/>
      <c r="E80" s="3"/>
      <c r="F80" s="3"/>
      <c r="G80" s="3"/>
      <c r="H80" s="3"/>
      <c r="I80" s="3"/>
      <c r="J80" s="3"/>
      <c r="K80" s="5"/>
    </row>
    <row r="81" spans="1:11" x14ac:dyDescent="0.2">
      <c r="A81" s="53" t="s">
        <v>113</v>
      </c>
      <c r="B81" s="53"/>
      <c r="C81" s="36" t="s">
        <v>114</v>
      </c>
      <c r="D81" s="3"/>
      <c r="E81" s="3"/>
      <c r="F81" s="3"/>
      <c r="G81" s="3"/>
      <c r="H81" s="3"/>
      <c r="I81" s="3"/>
      <c r="J81" s="3"/>
      <c r="K81" s="5"/>
    </row>
    <row r="82" spans="1:11" x14ac:dyDescent="0.2">
      <c r="A82" s="53" t="s">
        <v>115</v>
      </c>
      <c r="B82" s="53"/>
      <c r="C82" s="36" t="s">
        <v>116</v>
      </c>
      <c r="D82" s="3"/>
      <c r="E82" s="3"/>
      <c r="F82" s="3"/>
      <c r="G82" s="3"/>
      <c r="H82" s="3"/>
      <c r="I82" s="3"/>
      <c r="J82" s="3"/>
      <c r="K82" s="5"/>
    </row>
    <row r="83" spans="1:11" x14ac:dyDescent="0.2">
      <c r="A83" s="53" t="s">
        <v>117</v>
      </c>
      <c r="B83" s="53"/>
      <c r="C83" s="36" t="s">
        <v>118</v>
      </c>
      <c r="D83" s="3"/>
      <c r="E83" s="3"/>
      <c r="F83" s="3"/>
      <c r="G83" s="3"/>
      <c r="H83" s="3"/>
      <c r="I83" s="3"/>
      <c r="J83" s="3"/>
      <c r="K83" s="5"/>
    </row>
    <row r="84" spans="1:11" x14ac:dyDescent="0.2">
      <c r="A84" s="59" t="s">
        <v>119</v>
      </c>
      <c r="B84" s="59"/>
      <c r="C84" s="10">
        <v>10</v>
      </c>
      <c r="D84" s="12">
        <f>SUM(D85:D89)</f>
        <v>6225.8</v>
      </c>
      <c r="E84" s="12">
        <f>SUM(E85:E89)</f>
        <v>5430</v>
      </c>
      <c r="F84" s="12">
        <f t="shared" ref="F84:K84" si="6">SUM(F85:F89)</f>
        <v>5430</v>
      </c>
      <c r="G84" s="12">
        <f t="shared" si="6"/>
        <v>5672</v>
      </c>
      <c r="H84" s="12">
        <f t="shared" si="6"/>
        <v>1342.5</v>
      </c>
      <c r="I84" s="12">
        <f t="shared" si="6"/>
        <v>1392.9</v>
      </c>
      <c r="J84" s="12">
        <f t="shared" si="6"/>
        <v>1442.8</v>
      </c>
      <c r="K84" s="12">
        <f t="shared" si="6"/>
        <v>1493.8</v>
      </c>
    </row>
    <row r="85" spans="1:11" x14ac:dyDescent="0.2">
      <c r="A85" s="45" t="s">
        <v>120</v>
      </c>
      <c r="B85" s="45"/>
      <c r="C85" s="36" t="s">
        <v>121</v>
      </c>
      <c r="D85" s="3"/>
      <c r="E85" s="3"/>
      <c r="F85" s="3"/>
      <c r="G85" s="3"/>
      <c r="H85" s="3"/>
      <c r="I85" s="3"/>
      <c r="J85" s="3"/>
      <c r="K85" s="5"/>
    </row>
    <row r="86" spans="1:11" x14ac:dyDescent="0.2">
      <c r="A86" s="45" t="s">
        <v>122</v>
      </c>
      <c r="B86" s="45"/>
      <c r="C86" s="36" t="s">
        <v>123</v>
      </c>
      <c r="D86" s="3">
        <v>343.1</v>
      </c>
      <c r="E86" s="3">
        <v>330</v>
      </c>
      <c r="F86" s="3">
        <v>330</v>
      </c>
      <c r="G86" s="3">
        <f>SUM(H86:K86)</f>
        <v>372</v>
      </c>
      <c r="H86" s="3">
        <v>92.5</v>
      </c>
      <c r="I86" s="3">
        <v>92.9</v>
      </c>
      <c r="J86" s="3">
        <v>92.8</v>
      </c>
      <c r="K86" s="5">
        <v>93.8</v>
      </c>
    </row>
    <row r="87" spans="1:11" x14ac:dyDescent="0.2">
      <c r="A87" s="45" t="s">
        <v>124</v>
      </c>
      <c r="B87" s="45"/>
      <c r="C87" s="36" t="s">
        <v>125</v>
      </c>
      <c r="D87" s="3"/>
      <c r="E87" s="3"/>
      <c r="F87" s="3"/>
      <c r="G87" s="3"/>
      <c r="H87" s="3"/>
      <c r="I87" s="3"/>
      <c r="J87" s="3"/>
      <c r="K87" s="5"/>
    </row>
    <row r="88" spans="1:11" x14ac:dyDescent="0.2">
      <c r="A88" s="45" t="s">
        <v>126</v>
      </c>
      <c r="B88" s="45"/>
      <c r="C88" s="36" t="s">
        <v>127</v>
      </c>
      <c r="D88" s="3"/>
      <c r="E88" s="3"/>
      <c r="F88" s="3"/>
      <c r="G88" s="3"/>
      <c r="H88" s="3"/>
      <c r="I88" s="3"/>
      <c r="J88" s="3"/>
      <c r="K88" s="5"/>
    </row>
    <row r="89" spans="1:11" ht="25.5" customHeight="1" x14ac:dyDescent="0.2">
      <c r="A89" s="45" t="s">
        <v>401</v>
      </c>
      <c r="B89" s="45"/>
      <c r="C89" s="36" t="s">
        <v>128</v>
      </c>
      <c r="D89" s="3">
        <v>5882.7</v>
      </c>
      <c r="E89" s="3">
        <v>5100</v>
      </c>
      <c r="F89" s="3">
        <v>5100</v>
      </c>
      <c r="G89" s="3">
        <f>SUM(H89:K89)</f>
        <v>5300</v>
      </c>
      <c r="H89" s="3">
        <v>1250</v>
      </c>
      <c r="I89" s="3">
        <v>1300</v>
      </c>
      <c r="J89" s="3">
        <v>1350</v>
      </c>
      <c r="K89" s="14">
        <v>1400</v>
      </c>
    </row>
    <row r="90" spans="1:11" x14ac:dyDescent="0.2">
      <c r="A90" s="64" t="s">
        <v>129</v>
      </c>
      <c r="B90" s="64"/>
      <c r="C90" s="37" t="s">
        <v>130</v>
      </c>
      <c r="D90" s="27"/>
      <c r="E90" s="27"/>
      <c r="F90" s="27"/>
      <c r="G90" s="27"/>
      <c r="H90" s="27"/>
      <c r="I90" s="27"/>
      <c r="J90" s="27"/>
      <c r="K90" s="27"/>
    </row>
    <row r="91" spans="1:11" ht="30" customHeight="1" x14ac:dyDescent="0.2">
      <c r="A91" s="45" t="s">
        <v>378</v>
      </c>
      <c r="B91" s="45"/>
      <c r="C91" s="36" t="s">
        <v>131</v>
      </c>
      <c r="D91" s="27"/>
      <c r="E91" s="27"/>
      <c r="F91" s="27"/>
      <c r="G91" s="27"/>
      <c r="H91" s="27"/>
      <c r="I91" s="27"/>
      <c r="J91" s="27"/>
      <c r="K91" s="27"/>
    </row>
    <row r="92" spans="1:11" x14ac:dyDescent="0.2">
      <c r="A92" s="64" t="s">
        <v>132</v>
      </c>
      <c r="B92" s="64"/>
      <c r="C92" s="37" t="s">
        <v>133</v>
      </c>
      <c r="D92" s="12">
        <f>D93+D94+D95</f>
        <v>8310.7000000000007</v>
      </c>
      <c r="E92" s="12">
        <f>E93</f>
        <v>5000</v>
      </c>
      <c r="F92" s="12">
        <f>F93</f>
        <v>5000</v>
      </c>
      <c r="G92" s="12">
        <f>SUM(H92:K92)</f>
        <v>6100</v>
      </c>
      <c r="H92" s="12">
        <f>H93</f>
        <v>1950</v>
      </c>
      <c r="I92" s="12">
        <f>I93</f>
        <v>1050</v>
      </c>
      <c r="J92" s="12">
        <f>J93</f>
        <v>1150</v>
      </c>
      <c r="K92" s="18">
        <f>K93</f>
        <v>1950</v>
      </c>
    </row>
    <row r="93" spans="1:11" ht="28.5" customHeight="1" x14ac:dyDescent="0.2">
      <c r="A93" s="45" t="s">
        <v>394</v>
      </c>
      <c r="B93" s="45"/>
      <c r="C93" s="36" t="s">
        <v>134</v>
      </c>
      <c r="D93" s="3">
        <v>6910.8</v>
      </c>
      <c r="E93" s="3">
        <v>5000</v>
      </c>
      <c r="F93" s="3">
        <v>5000</v>
      </c>
      <c r="G93" s="3">
        <f>SUM(H93:K93)</f>
        <v>6100</v>
      </c>
      <c r="H93" s="3">
        <v>1950</v>
      </c>
      <c r="I93" s="3">
        <v>1050</v>
      </c>
      <c r="J93" s="3">
        <v>1150</v>
      </c>
      <c r="K93" s="13">
        <v>1950</v>
      </c>
    </row>
    <row r="94" spans="1:11" ht="39.75" customHeight="1" x14ac:dyDescent="0.2">
      <c r="A94" s="56" t="s">
        <v>411</v>
      </c>
      <c r="B94" s="58"/>
      <c r="C94" s="36" t="s">
        <v>409</v>
      </c>
      <c r="D94" s="3">
        <v>1364.9</v>
      </c>
      <c r="E94" s="3"/>
      <c r="F94" s="3"/>
      <c r="G94" s="3"/>
      <c r="H94" s="3"/>
      <c r="I94" s="3"/>
      <c r="J94" s="3"/>
      <c r="K94" s="13"/>
    </row>
    <row r="95" spans="1:11" x14ac:dyDescent="0.2">
      <c r="A95" s="56" t="s">
        <v>412</v>
      </c>
      <c r="B95" s="58"/>
      <c r="C95" s="36" t="s">
        <v>410</v>
      </c>
      <c r="D95" s="3">
        <v>35</v>
      </c>
      <c r="E95" s="3"/>
      <c r="F95" s="3"/>
      <c r="G95" s="3"/>
      <c r="H95" s="3"/>
      <c r="I95" s="3"/>
      <c r="J95" s="3"/>
      <c r="K95" s="13"/>
    </row>
    <row r="96" spans="1:11" x14ac:dyDescent="0.2">
      <c r="A96" s="59" t="s">
        <v>135</v>
      </c>
      <c r="B96" s="59"/>
      <c r="C96" s="10">
        <v>13</v>
      </c>
      <c r="D96" s="12">
        <f>SUM(D97:D105)</f>
        <v>588.09999999999991</v>
      </c>
      <c r="E96" s="12">
        <f t="shared" ref="E96:K96" si="7">SUM(E97:E105)</f>
        <v>390</v>
      </c>
      <c r="F96" s="12">
        <f t="shared" si="7"/>
        <v>390</v>
      </c>
      <c r="G96" s="12">
        <f t="shared" si="7"/>
        <v>390</v>
      </c>
      <c r="H96" s="12">
        <f t="shared" si="7"/>
        <v>115</v>
      </c>
      <c r="I96" s="12">
        <f t="shared" si="7"/>
        <v>80</v>
      </c>
      <c r="J96" s="12">
        <f t="shared" si="7"/>
        <v>80</v>
      </c>
      <c r="K96" s="12">
        <f t="shared" si="7"/>
        <v>115</v>
      </c>
    </row>
    <row r="97" spans="1:11" x14ac:dyDescent="0.2">
      <c r="A97" s="45" t="s">
        <v>136</v>
      </c>
      <c r="B97" s="45"/>
      <c r="C97" s="36" t="s">
        <v>137</v>
      </c>
      <c r="D97" s="3"/>
      <c r="E97" s="3"/>
      <c r="F97" s="3"/>
      <c r="G97" s="3"/>
      <c r="H97" s="3"/>
      <c r="I97" s="3"/>
      <c r="J97" s="3"/>
      <c r="K97" s="5"/>
    </row>
    <row r="98" spans="1:11" x14ac:dyDescent="0.2">
      <c r="A98" s="45" t="s">
        <v>138</v>
      </c>
      <c r="B98" s="45"/>
      <c r="C98" s="36" t="s">
        <v>139</v>
      </c>
      <c r="D98" s="3"/>
      <c r="E98" s="3"/>
      <c r="F98" s="3"/>
      <c r="G98" s="3"/>
      <c r="H98" s="3"/>
      <c r="I98" s="3"/>
      <c r="J98" s="3"/>
      <c r="K98" s="5"/>
    </row>
    <row r="99" spans="1:11" x14ac:dyDescent="0.2">
      <c r="A99" s="45" t="s">
        <v>140</v>
      </c>
      <c r="B99" s="45"/>
      <c r="C99" s="36" t="s">
        <v>141</v>
      </c>
      <c r="D99" s="3"/>
      <c r="E99" s="3"/>
      <c r="F99" s="3"/>
      <c r="G99" s="3"/>
      <c r="H99" s="3"/>
      <c r="I99" s="3"/>
      <c r="J99" s="3"/>
      <c r="K99" s="5"/>
    </row>
    <row r="100" spans="1:11" x14ac:dyDescent="0.2">
      <c r="A100" s="45" t="s">
        <v>142</v>
      </c>
      <c r="B100" s="45"/>
      <c r="C100" s="36" t="s">
        <v>143</v>
      </c>
      <c r="D100" s="3"/>
      <c r="E100" s="3"/>
      <c r="F100" s="3"/>
      <c r="G100" s="3"/>
      <c r="H100" s="3"/>
      <c r="I100" s="3"/>
      <c r="J100" s="3"/>
      <c r="K100" s="5"/>
    </row>
    <row r="101" spans="1:11" x14ac:dyDescent="0.2">
      <c r="A101" s="45" t="s">
        <v>144</v>
      </c>
      <c r="B101" s="45"/>
      <c r="C101" s="36" t="s">
        <v>145</v>
      </c>
      <c r="D101" s="3">
        <v>283.89999999999998</v>
      </c>
      <c r="E101" s="3"/>
      <c r="F101" s="3"/>
      <c r="G101" s="3"/>
      <c r="H101" s="3"/>
      <c r="I101" s="3"/>
      <c r="J101" s="3"/>
      <c r="K101" s="5"/>
    </row>
    <row r="102" spans="1:11" x14ac:dyDescent="0.2">
      <c r="A102" s="45" t="s">
        <v>146</v>
      </c>
      <c r="B102" s="45"/>
      <c r="C102" s="36" t="s">
        <v>147</v>
      </c>
      <c r="D102" s="3"/>
      <c r="E102" s="3"/>
      <c r="F102" s="3"/>
      <c r="G102" s="3"/>
      <c r="H102" s="3"/>
      <c r="I102" s="3"/>
      <c r="J102" s="3"/>
      <c r="K102" s="5"/>
    </row>
    <row r="103" spans="1:11" x14ac:dyDescent="0.2">
      <c r="A103" s="45" t="s">
        <v>148</v>
      </c>
      <c r="B103" s="45"/>
      <c r="C103" s="36" t="s">
        <v>149</v>
      </c>
      <c r="D103" s="3"/>
      <c r="E103" s="3"/>
      <c r="F103" s="3"/>
      <c r="G103" s="3"/>
      <c r="H103" s="3"/>
      <c r="I103" s="3"/>
      <c r="J103" s="3"/>
      <c r="K103" s="5"/>
    </row>
    <row r="104" spans="1:11" x14ac:dyDescent="0.2">
      <c r="A104" s="45" t="s">
        <v>150</v>
      </c>
      <c r="B104" s="45"/>
      <c r="C104" s="36" t="s">
        <v>151</v>
      </c>
      <c r="D104" s="3"/>
      <c r="E104" s="3"/>
      <c r="F104" s="3"/>
      <c r="G104" s="3"/>
      <c r="H104" s="3"/>
      <c r="I104" s="3"/>
      <c r="J104" s="3"/>
      <c r="K104" s="5"/>
    </row>
    <row r="105" spans="1:11" ht="24.75" customHeight="1" x14ac:dyDescent="0.2">
      <c r="A105" s="45" t="s">
        <v>408</v>
      </c>
      <c r="B105" s="45"/>
      <c r="C105" s="36" t="s">
        <v>152</v>
      </c>
      <c r="D105" s="3">
        <v>304.2</v>
      </c>
      <c r="E105" s="3">
        <v>390</v>
      </c>
      <c r="F105" s="3">
        <v>390</v>
      </c>
      <c r="G105" s="3">
        <f>SUM(H105:K105)</f>
        <v>390</v>
      </c>
      <c r="H105" s="3">
        <v>115</v>
      </c>
      <c r="I105" s="3">
        <v>80</v>
      </c>
      <c r="J105" s="3">
        <v>80</v>
      </c>
      <c r="K105" s="14">
        <v>115</v>
      </c>
    </row>
    <row r="106" spans="1:11" x14ac:dyDescent="0.2">
      <c r="A106" s="64" t="s">
        <v>153</v>
      </c>
      <c r="B106" s="64"/>
      <c r="C106" s="37" t="s">
        <v>154</v>
      </c>
      <c r="D106" s="12">
        <f>D44+D84+D92-D45-D76-D96</f>
        <v>-5988.2000000000062</v>
      </c>
      <c r="E106" s="12">
        <f t="shared" ref="E106:K106" si="8">E44+E84+E92-E45-E76-E96</f>
        <v>-3195.5</v>
      </c>
      <c r="F106" s="12">
        <f t="shared" si="8"/>
        <v>-3195.5</v>
      </c>
      <c r="G106" s="12">
        <f t="shared" si="8"/>
        <v>-3971</v>
      </c>
      <c r="H106" s="12">
        <f t="shared" si="8"/>
        <v>-479.29999999999995</v>
      </c>
      <c r="I106" s="12">
        <f t="shared" si="8"/>
        <v>-1169.2999999999997</v>
      </c>
      <c r="J106" s="12">
        <f t="shared" si="8"/>
        <v>-972.00000000000023</v>
      </c>
      <c r="K106" s="12">
        <f t="shared" si="8"/>
        <v>-1350.4</v>
      </c>
    </row>
    <row r="107" spans="1:11" x14ac:dyDescent="0.2">
      <c r="A107" s="64" t="s">
        <v>402</v>
      </c>
      <c r="B107" s="64"/>
      <c r="C107" s="37" t="s">
        <v>155</v>
      </c>
      <c r="D107" s="3"/>
      <c r="E107" s="3"/>
      <c r="F107" s="3"/>
      <c r="G107" s="3"/>
      <c r="H107" s="3"/>
      <c r="I107" s="3"/>
      <c r="J107" s="3"/>
      <c r="K107" s="5"/>
    </row>
    <row r="108" spans="1:11" x14ac:dyDescent="0.2">
      <c r="A108" s="59" t="s">
        <v>403</v>
      </c>
      <c r="B108" s="59"/>
      <c r="C108" s="10">
        <v>16</v>
      </c>
      <c r="D108" s="3"/>
      <c r="E108" s="3"/>
      <c r="F108" s="3"/>
      <c r="G108" s="3"/>
      <c r="H108" s="3"/>
      <c r="I108" s="3"/>
      <c r="J108" s="3"/>
      <c r="K108" s="5"/>
    </row>
    <row r="109" spans="1:11" x14ac:dyDescent="0.2">
      <c r="A109" s="64" t="s">
        <v>404</v>
      </c>
      <c r="B109" s="64"/>
      <c r="C109" s="37" t="s">
        <v>156</v>
      </c>
      <c r="D109" s="3"/>
      <c r="E109" s="3"/>
      <c r="F109" s="3"/>
      <c r="G109" s="3"/>
      <c r="H109" s="3"/>
      <c r="I109" s="3"/>
      <c r="J109" s="3"/>
      <c r="K109" s="5"/>
    </row>
    <row r="110" spans="1:11" x14ac:dyDescent="0.2">
      <c r="A110" s="64" t="s">
        <v>405</v>
      </c>
      <c r="B110" s="64"/>
      <c r="C110" s="37" t="s">
        <v>157</v>
      </c>
      <c r="D110" s="3"/>
      <c r="E110" s="3"/>
      <c r="F110" s="3"/>
      <c r="G110" s="3"/>
      <c r="H110" s="3"/>
      <c r="I110" s="3"/>
      <c r="J110" s="3"/>
      <c r="K110" s="5"/>
    </row>
    <row r="111" spans="1:11" x14ac:dyDescent="0.2">
      <c r="A111" s="64" t="s">
        <v>158</v>
      </c>
      <c r="B111" s="64"/>
      <c r="C111" s="37" t="s">
        <v>159</v>
      </c>
      <c r="D111" s="12">
        <f>SUM(D112:D114)</f>
        <v>4065.5</v>
      </c>
      <c r="E111" s="12">
        <f t="shared" ref="E111:K111" si="9">SUM(E112:E114)</f>
        <v>3200</v>
      </c>
      <c r="F111" s="12">
        <f t="shared" si="9"/>
        <v>3200</v>
      </c>
      <c r="G111" s="12">
        <f t="shared" si="9"/>
        <v>4000</v>
      </c>
      <c r="H111" s="12">
        <f t="shared" si="9"/>
        <v>975</v>
      </c>
      <c r="I111" s="12">
        <f t="shared" si="9"/>
        <v>1025</v>
      </c>
      <c r="J111" s="12">
        <f t="shared" si="9"/>
        <v>975</v>
      </c>
      <c r="K111" s="12">
        <f t="shared" si="9"/>
        <v>1025</v>
      </c>
    </row>
    <row r="112" spans="1:11" x14ac:dyDescent="0.2">
      <c r="A112" s="45" t="s">
        <v>160</v>
      </c>
      <c r="B112" s="45"/>
      <c r="C112" s="36" t="s">
        <v>161</v>
      </c>
      <c r="D112" s="3">
        <v>4065.5</v>
      </c>
      <c r="E112" s="3">
        <v>3200</v>
      </c>
      <c r="F112" s="3">
        <v>3200</v>
      </c>
      <c r="G112" s="3">
        <f>SUM(H112:K112)</f>
        <v>4000</v>
      </c>
      <c r="H112" s="3">
        <v>975</v>
      </c>
      <c r="I112" s="3">
        <v>1025</v>
      </c>
      <c r="J112" s="3">
        <v>975</v>
      </c>
      <c r="K112" s="5">
        <v>1025</v>
      </c>
    </row>
    <row r="113" spans="1:11" x14ac:dyDescent="0.2">
      <c r="A113" s="45" t="s">
        <v>162</v>
      </c>
      <c r="B113" s="45"/>
      <c r="C113" s="36" t="s">
        <v>163</v>
      </c>
      <c r="D113" s="3"/>
      <c r="E113" s="3"/>
      <c r="F113" s="3"/>
      <c r="G113" s="3"/>
      <c r="H113" s="3"/>
      <c r="I113" s="3"/>
      <c r="J113" s="3"/>
      <c r="K113" s="5"/>
    </row>
    <row r="114" spans="1:11" x14ac:dyDescent="0.2">
      <c r="A114" s="45" t="s">
        <v>395</v>
      </c>
      <c r="B114" s="45"/>
      <c r="C114" s="36" t="s">
        <v>164</v>
      </c>
      <c r="D114" s="3"/>
      <c r="E114" s="3"/>
      <c r="F114" s="3"/>
      <c r="G114" s="3"/>
      <c r="H114" s="3"/>
      <c r="I114" s="3"/>
      <c r="J114" s="3"/>
      <c r="K114" s="5"/>
    </row>
    <row r="115" spans="1:11" x14ac:dyDescent="0.2">
      <c r="A115" s="64" t="s">
        <v>165</v>
      </c>
      <c r="B115" s="64"/>
      <c r="C115" s="37" t="s">
        <v>166</v>
      </c>
      <c r="D115" s="12">
        <f>SUM(D116:D119)</f>
        <v>332.7</v>
      </c>
      <c r="E115" s="12">
        <f t="shared" ref="E115:K115" si="10">SUM(E116:E119)</f>
        <v>0</v>
      </c>
      <c r="F115" s="12">
        <f t="shared" si="10"/>
        <v>0</v>
      </c>
      <c r="G115" s="12">
        <f t="shared" si="10"/>
        <v>0</v>
      </c>
      <c r="H115" s="12">
        <f t="shared" si="10"/>
        <v>0</v>
      </c>
      <c r="I115" s="12">
        <f t="shared" si="10"/>
        <v>0</v>
      </c>
      <c r="J115" s="12">
        <f t="shared" si="10"/>
        <v>0</v>
      </c>
      <c r="K115" s="12">
        <f t="shared" si="10"/>
        <v>0</v>
      </c>
    </row>
    <row r="116" spans="1:11" x14ac:dyDescent="0.2">
      <c r="A116" s="45" t="s">
        <v>167</v>
      </c>
      <c r="B116" s="45"/>
      <c r="C116" s="36" t="s">
        <v>168</v>
      </c>
      <c r="D116" s="3">
        <v>332.7</v>
      </c>
      <c r="E116" s="3"/>
      <c r="F116" s="3"/>
      <c r="G116" s="3"/>
      <c r="H116" s="3"/>
      <c r="I116" s="3"/>
      <c r="J116" s="3"/>
      <c r="K116" s="5"/>
    </row>
    <row r="117" spans="1:11" x14ac:dyDescent="0.2">
      <c r="A117" s="45" t="s">
        <v>169</v>
      </c>
      <c r="B117" s="45"/>
      <c r="C117" s="36" t="s">
        <v>170</v>
      </c>
      <c r="D117" s="3"/>
      <c r="E117" s="3"/>
      <c r="F117" s="3"/>
      <c r="G117" s="3"/>
      <c r="H117" s="3"/>
      <c r="I117" s="3"/>
      <c r="J117" s="3"/>
      <c r="K117" s="5"/>
    </row>
    <row r="118" spans="1:11" x14ac:dyDescent="0.2">
      <c r="A118" s="45" t="s">
        <v>171</v>
      </c>
      <c r="B118" s="45"/>
      <c r="C118" s="36" t="s">
        <v>172</v>
      </c>
      <c r="D118" s="3"/>
      <c r="E118" s="3"/>
      <c r="F118" s="3"/>
      <c r="G118" s="3"/>
      <c r="H118" s="3"/>
      <c r="I118" s="3"/>
      <c r="J118" s="3"/>
      <c r="K118" s="5"/>
    </row>
    <row r="119" spans="1:11" x14ac:dyDescent="0.2">
      <c r="A119" s="45" t="s">
        <v>48</v>
      </c>
      <c r="B119" s="45"/>
      <c r="C119" s="36" t="s">
        <v>173</v>
      </c>
      <c r="D119" s="3"/>
      <c r="E119" s="3"/>
      <c r="F119" s="3"/>
      <c r="G119" s="3"/>
      <c r="H119" s="3"/>
      <c r="I119" s="3"/>
      <c r="J119" s="3"/>
      <c r="K119" s="5"/>
    </row>
    <row r="120" spans="1:11" x14ac:dyDescent="0.2">
      <c r="A120" s="64" t="s">
        <v>174</v>
      </c>
      <c r="B120" s="64"/>
      <c r="C120" s="37" t="s">
        <v>175</v>
      </c>
      <c r="D120" s="12">
        <f>D106+D107+D109+D111-D108-D110-D115</f>
        <v>-2255.400000000006</v>
      </c>
      <c r="E120" s="12">
        <f t="shared" ref="E120:K120" si="11">E106+E107+E109+E111-E108-E110-E115</f>
        <v>4.5</v>
      </c>
      <c r="F120" s="12">
        <f t="shared" si="11"/>
        <v>4.5</v>
      </c>
      <c r="G120" s="12">
        <f>G106+G107+G109+G111-G108-G110-G115</f>
        <v>29</v>
      </c>
      <c r="H120" s="12">
        <f t="shared" si="11"/>
        <v>495.70000000000005</v>
      </c>
      <c r="I120" s="12">
        <f t="shared" si="11"/>
        <v>-144.29999999999973</v>
      </c>
      <c r="J120" s="12">
        <f t="shared" si="11"/>
        <v>2.9999999999997726</v>
      </c>
      <c r="K120" s="12">
        <f t="shared" si="11"/>
        <v>-325.40000000000009</v>
      </c>
    </row>
    <row r="121" spans="1:11" x14ac:dyDescent="0.2">
      <c r="A121" s="64" t="s">
        <v>176</v>
      </c>
      <c r="B121" s="64"/>
      <c r="C121" s="37" t="s">
        <v>177</v>
      </c>
      <c r="D121" s="3"/>
      <c r="E121" s="3"/>
      <c r="F121" s="3"/>
      <c r="G121" s="3"/>
      <c r="H121" s="3"/>
      <c r="I121" s="3"/>
      <c r="J121" s="3"/>
      <c r="K121" s="5"/>
    </row>
    <row r="122" spans="1:11" x14ac:dyDescent="0.2">
      <c r="A122" s="64" t="s">
        <v>178</v>
      </c>
      <c r="B122" s="64"/>
      <c r="C122" s="37" t="s">
        <v>179</v>
      </c>
      <c r="D122" s="3"/>
      <c r="E122" s="3"/>
      <c r="F122" s="3"/>
      <c r="G122" s="3"/>
      <c r="H122" s="3"/>
      <c r="I122" s="3"/>
      <c r="J122" s="3"/>
      <c r="K122" s="5"/>
    </row>
    <row r="123" spans="1:11" x14ac:dyDescent="0.2">
      <c r="A123" s="45" t="s">
        <v>180</v>
      </c>
      <c r="B123" s="45"/>
      <c r="C123" s="36" t="s">
        <v>181</v>
      </c>
      <c r="D123" s="3"/>
      <c r="E123" s="3"/>
      <c r="F123" s="3"/>
      <c r="G123" s="3"/>
      <c r="H123" s="3"/>
      <c r="I123" s="3"/>
      <c r="J123" s="3"/>
      <c r="K123" s="5"/>
    </row>
    <row r="124" spans="1:11" x14ac:dyDescent="0.2">
      <c r="A124" s="45" t="s">
        <v>182</v>
      </c>
      <c r="B124" s="45"/>
      <c r="C124" s="36" t="s">
        <v>183</v>
      </c>
      <c r="D124" s="3"/>
      <c r="E124" s="3"/>
      <c r="F124" s="3"/>
      <c r="G124" s="3"/>
      <c r="H124" s="3"/>
      <c r="I124" s="3"/>
      <c r="J124" s="3"/>
      <c r="K124" s="3"/>
    </row>
    <row r="125" spans="1:11" x14ac:dyDescent="0.2">
      <c r="A125" s="64" t="s">
        <v>184</v>
      </c>
      <c r="B125" s="64"/>
      <c r="C125" s="37" t="s">
        <v>185</v>
      </c>
      <c r="D125" s="3"/>
      <c r="E125" s="3"/>
      <c r="F125" s="3"/>
      <c r="G125" s="3"/>
      <c r="H125" s="3"/>
      <c r="I125" s="3"/>
      <c r="J125" s="3"/>
      <c r="K125" s="5"/>
    </row>
    <row r="126" spans="1:11" x14ac:dyDescent="0.2">
      <c r="A126" s="64" t="s">
        <v>186</v>
      </c>
      <c r="B126" s="64"/>
      <c r="C126" s="37" t="s">
        <v>187</v>
      </c>
      <c r="D126" s="3"/>
      <c r="E126" s="3"/>
      <c r="F126" s="3"/>
      <c r="G126" s="3"/>
      <c r="H126" s="3"/>
      <c r="I126" s="3"/>
      <c r="J126" s="3"/>
      <c r="K126" s="5"/>
    </row>
    <row r="127" spans="1:11" x14ac:dyDescent="0.2">
      <c r="A127" s="64" t="s">
        <v>188</v>
      </c>
      <c r="B127" s="64"/>
      <c r="C127" s="37" t="s">
        <v>189</v>
      </c>
      <c r="D127" s="3"/>
      <c r="E127" s="3"/>
      <c r="F127" s="3"/>
      <c r="G127" s="3"/>
      <c r="H127" s="3"/>
      <c r="I127" s="3"/>
      <c r="J127" s="3"/>
      <c r="K127" s="5"/>
    </row>
    <row r="128" spans="1:11" x14ac:dyDescent="0.2">
      <c r="A128" s="64" t="s">
        <v>190</v>
      </c>
      <c r="B128" s="64"/>
      <c r="C128" s="37" t="s">
        <v>191</v>
      </c>
      <c r="D128" s="12">
        <f>D120+D123+D125-D121-D124-D126-D127</f>
        <v>-2255.400000000006</v>
      </c>
      <c r="E128" s="12">
        <f t="shared" ref="E128:K128" si="12">E120+E123+E125-E121-E124-E126-E127</f>
        <v>4.5</v>
      </c>
      <c r="F128" s="12">
        <f t="shared" si="12"/>
        <v>4.5</v>
      </c>
      <c r="G128" s="12">
        <f>G120+G123+G125-G121-G124-G126-G127</f>
        <v>29</v>
      </c>
      <c r="H128" s="12">
        <f t="shared" si="12"/>
        <v>495.70000000000005</v>
      </c>
      <c r="I128" s="12">
        <f t="shared" si="12"/>
        <v>-144.29999999999973</v>
      </c>
      <c r="J128" s="12">
        <f t="shared" si="12"/>
        <v>2.9999999999997726</v>
      </c>
      <c r="K128" s="12">
        <f t="shared" si="12"/>
        <v>-325.40000000000009</v>
      </c>
    </row>
    <row r="129" spans="1:11" x14ac:dyDescent="0.2">
      <c r="A129" s="45" t="s">
        <v>192</v>
      </c>
      <c r="B129" s="45"/>
      <c r="C129" s="36" t="s">
        <v>193</v>
      </c>
      <c r="D129" s="3">
        <f>IF(D128&gt;=0,D128,0)</f>
        <v>0</v>
      </c>
      <c r="E129" s="3">
        <f t="shared" ref="E129:K129" si="13">IF(E128&gt;=0,E128,0)</f>
        <v>4.5</v>
      </c>
      <c r="F129" s="3">
        <f t="shared" si="13"/>
        <v>4.5</v>
      </c>
      <c r="G129" s="3">
        <f t="shared" si="13"/>
        <v>29</v>
      </c>
      <c r="H129" s="3">
        <f t="shared" si="13"/>
        <v>495.70000000000005</v>
      </c>
      <c r="I129" s="3">
        <f t="shared" si="13"/>
        <v>0</v>
      </c>
      <c r="J129" s="3">
        <f t="shared" si="13"/>
        <v>2.9999999999997726</v>
      </c>
      <c r="K129" s="3">
        <f t="shared" si="13"/>
        <v>0</v>
      </c>
    </row>
    <row r="130" spans="1:11" x14ac:dyDescent="0.2">
      <c r="A130" s="45" t="s">
        <v>194</v>
      </c>
      <c r="B130" s="45"/>
      <c r="C130" s="36" t="s">
        <v>195</v>
      </c>
      <c r="D130" s="3">
        <f>IF(D128&lt;0,D128,0)</f>
        <v>-2255.400000000006</v>
      </c>
      <c r="E130" s="3">
        <f t="shared" ref="E130:K130" si="14">IF(E128&lt;0,E128,0)</f>
        <v>0</v>
      </c>
      <c r="F130" s="3">
        <f t="shared" si="14"/>
        <v>0</v>
      </c>
      <c r="G130" s="3">
        <f t="shared" si="14"/>
        <v>0</v>
      </c>
      <c r="H130" s="3">
        <f t="shared" si="14"/>
        <v>0</v>
      </c>
      <c r="I130" s="3">
        <f t="shared" si="14"/>
        <v>-144.29999999999973</v>
      </c>
      <c r="J130" s="3">
        <f t="shared" si="14"/>
        <v>0</v>
      </c>
      <c r="K130" s="3">
        <f t="shared" si="14"/>
        <v>-325.40000000000009</v>
      </c>
    </row>
    <row r="131" spans="1:11" x14ac:dyDescent="0.2">
      <c r="A131" s="64" t="s">
        <v>196</v>
      </c>
      <c r="B131" s="64"/>
      <c r="C131" s="10">
        <v>28</v>
      </c>
      <c r="D131" s="12">
        <f>D31+D84+D92+D107+D109+D111+D123+D125</f>
        <v>70116.100000000006</v>
      </c>
      <c r="E131" s="12">
        <f t="shared" ref="E131:K131" si="15">E31+E84+E92+E107+E109+E111+E123+E125</f>
        <v>68030</v>
      </c>
      <c r="F131" s="12">
        <f t="shared" si="15"/>
        <v>68030</v>
      </c>
      <c r="G131" s="12">
        <f t="shared" si="15"/>
        <v>73372</v>
      </c>
      <c r="H131" s="12">
        <f t="shared" si="15"/>
        <v>18417.5</v>
      </c>
      <c r="I131" s="12">
        <f t="shared" si="15"/>
        <v>17817.900000000001</v>
      </c>
      <c r="J131" s="12">
        <f t="shared" si="15"/>
        <v>18067.8</v>
      </c>
      <c r="K131" s="12">
        <f t="shared" si="15"/>
        <v>19068.8</v>
      </c>
    </row>
    <row r="132" spans="1:11" x14ac:dyDescent="0.2">
      <c r="A132" s="64" t="s">
        <v>197</v>
      </c>
      <c r="B132" s="64"/>
      <c r="C132" s="10">
        <v>29</v>
      </c>
      <c r="D132" s="12">
        <f>D34+D45+D76+D96+D108+D110+D115+D121+D124+D126+D127</f>
        <v>72371.500000000015</v>
      </c>
      <c r="E132" s="12">
        <f t="shared" ref="E132:K132" si="16">E34+E45+E76+E96+E108+E110+E115+E121+E124+E126+E127</f>
        <v>68025.5</v>
      </c>
      <c r="F132" s="12">
        <f t="shared" si="16"/>
        <v>68025.5</v>
      </c>
      <c r="G132" s="12">
        <f t="shared" si="16"/>
        <v>73343</v>
      </c>
      <c r="H132" s="12">
        <f t="shared" si="16"/>
        <v>17921.8</v>
      </c>
      <c r="I132" s="12">
        <f t="shared" si="16"/>
        <v>17962.2</v>
      </c>
      <c r="J132" s="12">
        <f t="shared" si="16"/>
        <v>18064.8</v>
      </c>
      <c r="K132" s="12">
        <f t="shared" si="16"/>
        <v>19394.2</v>
      </c>
    </row>
    <row r="133" spans="1:11" x14ac:dyDescent="0.2">
      <c r="A133" s="65" t="s">
        <v>384</v>
      </c>
      <c r="B133" s="60"/>
      <c r="C133" s="60"/>
      <c r="D133" s="60"/>
      <c r="E133" s="60"/>
      <c r="F133" s="60"/>
      <c r="G133" s="60"/>
      <c r="H133" s="60"/>
      <c r="I133" s="60"/>
      <c r="J133" s="60"/>
      <c r="K133" s="61"/>
    </row>
    <row r="134" spans="1:11" x14ac:dyDescent="0.2">
      <c r="A134" s="59" t="s">
        <v>385</v>
      </c>
      <c r="B134" s="59"/>
      <c r="C134" s="10">
        <v>30</v>
      </c>
      <c r="D134" s="3"/>
      <c r="E134" s="3"/>
      <c r="F134" s="3"/>
      <c r="G134" s="3"/>
      <c r="H134" s="3"/>
      <c r="I134" s="3"/>
      <c r="J134" s="3"/>
      <c r="K134" s="5"/>
    </row>
    <row r="135" spans="1:11" x14ac:dyDescent="0.2">
      <c r="A135" s="53" t="s">
        <v>198</v>
      </c>
      <c r="B135" s="53"/>
      <c r="C135" s="36" t="s">
        <v>199</v>
      </c>
      <c r="D135" s="3"/>
      <c r="E135" s="3"/>
      <c r="F135" s="3"/>
      <c r="G135" s="3"/>
      <c r="H135" s="3"/>
      <c r="I135" s="3"/>
      <c r="J135" s="3"/>
      <c r="K135" s="5"/>
    </row>
    <row r="136" spans="1:11" x14ac:dyDescent="0.2">
      <c r="A136" s="59" t="s">
        <v>386</v>
      </c>
      <c r="B136" s="59"/>
      <c r="C136" s="10">
        <v>31</v>
      </c>
      <c r="D136" s="12">
        <v>7302.2</v>
      </c>
      <c r="E136" s="12">
        <v>2128</v>
      </c>
      <c r="F136" s="12">
        <v>2128</v>
      </c>
      <c r="G136" s="12">
        <v>3720</v>
      </c>
      <c r="H136" s="12">
        <v>3720</v>
      </c>
      <c r="I136" s="12">
        <v>4060.7</v>
      </c>
      <c r="J136" s="12">
        <v>3884.4</v>
      </c>
      <c r="K136" s="34">
        <v>3987.7</v>
      </c>
    </row>
    <row r="137" spans="1:11" x14ac:dyDescent="0.2">
      <c r="A137" s="59" t="s">
        <v>387</v>
      </c>
      <c r="B137" s="59"/>
      <c r="C137" s="10">
        <v>32</v>
      </c>
      <c r="D137" s="12">
        <v>0</v>
      </c>
      <c r="E137" s="12">
        <f t="shared" ref="E137:K137" si="17">SUM(E138:E141)</f>
        <v>0</v>
      </c>
      <c r="F137" s="12">
        <f t="shared" si="17"/>
        <v>0</v>
      </c>
      <c r="G137" s="12">
        <f t="shared" si="17"/>
        <v>0</v>
      </c>
      <c r="H137" s="12">
        <f t="shared" si="17"/>
        <v>0</v>
      </c>
      <c r="I137" s="12">
        <f t="shared" si="17"/>
        <v>0</v>
      </c>
      <c r="J137" s="12">
        <f t="shared" si="17"/>
        <v>0</v>
      </c>
      <c r="K137" s="12">
        <f t="shared" si="17"/>
        <v>0</v>
      </c>
    </row>
    <row r="138" spans="1:11" x14ac:dyDescent="0.2">
      <c r="A138" s="53" t="s">
        <v>200</v>
      </c>
      <c r="B138" s="53"/>
      <c r="C138" s="38" t="s">
        <v>201</v>
      </c>
      <c r="D138" s="3"/>
      <c r="E138" s="3"/>
      <c r="F138" s="3"/>
      <c r="G138" s="3"/>
      <c r="H138" s="3"/>
      <c r="I138" s="3"/>
      <c r="J138" s="3"/>
      <c r="K138" s="5"/>
    </row>
    <row r="139" spans="1:11" x14ac:dyDescent="0.2">
      <c r="A139" s="53" t="s">
        <v>202</v>
      </c>
      <c r="B139" s="53"/>
      <c r="C139" s="38" t="s">
        <v>203</v>
      </c>
      <c r="D139" s="3"/>
      <c r="E139" s="3"/>
      <c r="F139" s="3"/>
      <c r="G139" s="3"/>
      <c r="H139" s="3"/>
      <c r="I139" s="3"/>
      <c r="J139" s="3"/>
      <c r="K139" s="5"/>
    </row>
    <row r="140" spans="1:11" x14ac:dyDescent="0.2">
      <c r="A140" s="53" t="s">
        <v>204</v>
      </c>
      <c r="B140" s="53"/>
      <c r="C140" s="38" t="s">
        <v>205</v>
      </c>
      <c r="D140" s="3"/>
      <c r="E140" s="3"/>
      <c r="F140" s="3"/>
      <c r="G140" s="3"/>
      <c r="H140" s="3"/>
      <c r="I140" s="3"/>
      <c r="J140" s="3"/>
      <c r="K140" s="5"/>
    </row>
    <row r="141" spans="1:11" x14ac:dyDescent="0.2">
      <c r="A141" s="53" t="s">
        <v>206</v>
      </c>
      <c r="B141" s="53"/>
      <c r="C141" s="38" t="s">
        <v>207</v>
      </c>
      <c r="D141" s="3"/>
      <c r="E141" s="3"/>
      <c r="F141" s="3"/>
      <c r="G141" s="3"/>
      <c r="H141" s="3"/>
      <c r="I141" s="3"/>
      <c r="J141" s="3"/>
      <c r="K141" s="5"/>
    </row>
    <row r="142" spans="1:11" x14ac:dyDescent="0.2">
      <c r="A142" s="59" t="s">
        <v>388</v>
      </c>
      <c r="B142" s="59"/>
      <c r="C142" s="10">
        <v>33</v>
      </c>
      <c r="D142" s="12">
        <f>D136+D128-D134-D137</f>
        <v>5046.7999999999938</v>
      </c>
      <c r="E142" s="12">
        <f t="shared" ref="E142:K142" si="18">E136+E128-E134-E137</f>
        <v>2132.5</v>
      </c>
      <c r="F142" s="12">
        <f t="shared" si="18"/>
        <v>2132.5</v>
      </c>
      <c r="G142" s="12">
        <f t="shared" si="18"/>
        <v>3749</v>
      </c>
      <c r="H142" s="12">
        <f t="shared" si="18"/>
        <v>4215.7</v>
      </c>
      <c r="I142" s="12">
        <f t="shared" si="18"/>
        <v>3916.4</v>
      </c>
      <c r="J142" s="12">
        <f t="shared" si="18"/>
        <v>3887.3999999999996</v>
      </c>
      <c r="K142" s="12">
        <f t="shared" si="18"/>
        <v>3662.2999999999997</v>
      </c>
    </row>
    <row r="143" spans="1:11" x14ac:dyDescent="0.2">
      <c r="A143" s="65" t="s">
        <v>208</v>
      </c>
      <c r="B143" s="60"/>
      <c r="C143" s="60"/>
      <c r="D143" s="60"/>
      <c r="E143" s="60"/>
      <c r="F143" s="60"/>
      <c r="G143" s="60"/>
      <c r="H143" s="60"/>
      <c r="I143" s="60"/>
      <c r="J143" s="60"/>
      <c r="K143" s="61"/>
    </row>
    <row r="144" spans="1:11" ht="30.75" customHeight="1" x14ac:dyDescent="0.2">
      <c r="A144" s="59" t="s">
        <v>209</v>
      </c>
      <c r="B144" s="59"/>
      <c r="C144" s="10">
        <v>34</v>
      </c>
      <c r="D144" s="10">
        <f>SUM(D145:D150)</f>
        <v>78.5</v>
      </c>
      <c r="E144" s="10">
        <f t="shared" ref="E144:K144" si="19">SUM(E145:E150)</f>
        <v>60</v>
      </c>
      <c r="F144" s="12">
        <f t="shared" si="19"/>
        <v>60</v>
      </c>
      <c r="G144" s="12">
        <f t="shared" si="19"/>
        <v>86</v>
      </c>
      <c r="H144" s="12">
        <f t="shared" si="19"/>
        <v>19.5</v>
      </c>
      <c r="I144" s="12">
        <f t="shared" si="19"/>
        <v>21</v>
      </c>
      <c r="J144" s="12">
        <f t="shared" si="19"/>
        <v>22.5</v>
      </c>
      <c r="K144" s="12">
        <f t="shared" si="19"/>
        <v>23</v>
      </c>
    </row>
    <row r="145" spans="1:11" x14ac:dyDescent="0.2">
      <c r="A145" s="53" t="s">
        <v>210</v>
      </c>
      <c r="B145" s="53"/>
      <c r="C145" s="38" t="s">
        <v>211</v>
      </c>
      <c r="D145" s="19"/>
      <c r="E145" s="19"/>
      <c r="F145" s="3"/>
      <c r="G145" s="3"/>
      <c r="H145" s="3"/>
      <c r="I145" s="3"/>
      <c r="J145" s="3"/>
      <c r="K145" s="5"/>
    </row>
    <row r="146" spans="1:11" x14ac:dyDescent="0.2">
      <c r="A146" s="53" t="s">
        <v>212</v>
      </c>
      <c r="B146" s="53"/>
      <c r="C146" s="38" t="s">
        <v>213</v>
      </c>
      <c r="D146" s="19">
        <v>78.5</v>
      </c>
      <c r="E146" s="19">
        <v>60</v>
      </c>
      <c r="F146" s="3">
        <v>60</v>
      </c>
      <c r="G146" s="3">
        <f>SUM(H146:K146)</f>
        <v>86</v>
      </c>
      <c r="H146" s="3">
        <v>19.5</v>
      </c>
      <c r="I146" s="3">
        <v>21</v>
      </c>
      <c r="J146" s="3">
        <v>22.5</v>
      </c>
      <c r="K146" s="5">
        <v>23</v>
      </c>
    </row>
    <row r="147" spans="1:11" x14ac:dyDescent="0.2">
      <c r="A147" s="53" t="s">
        <v>214</v>
      </c>
      <c r="B147" s="53"/>
      <c r="C147" s="38" t="s">
        <v>215</v>
      </c>
      <c r="D147" s="20"/>
      <c r="E147" s="20"/>
      <c r="F147" s="21"/>
      <c r="G147" s="21"/>
      <c r="H147" s="21"/>
      <c r="I147" s="21"/>
      <c r="J147" s="21"/>
      <c r="K147" s="21"/>
    </row>
    <row r="148" spans="1:11" x14ac:dyDescent="0.2">
      <c r="A148" s="53" t="s">
        <v>216</v>
      </c>
      <c r="B148" s="53"/>
      <c r="C148" s="38" t="s">
        <v>217</v>
      </c>
      <c r="D148" s="19"/>
      <c r="E148" s="19"/>
      <c r="F148" s="3"/>
      <c r="G148" s="3"/>
      <c r="H148" s="3"/>
      <c r="I148" s="3"/>
      <c r="J148" s="3"/>
      <c r="K148" s="5"/>
    </row>
    <row r="149" spans="1:11" x14ac:dyDescent="0.2">
      <c r="A149" s="53" t="s">
        <v>218</v>
      </c>
      <c r="B149" s="53"/>
      <c r="C149" s="38" t="s">
        <v>219</v>
      </c>
      <c r="D149" s="19"/>
      <c r="E149" s="19"/>
      <c r="F149" s="3"/>
      <c r="G149" s="3"/>
      <c r="H149" s="3"/>
      <c r="I149" s="3"/>
      <c r="J149" s="3"/>
      <c r="K149" s="5"/>
    </row>
    <row r="150" spans="1:11" ht="13.5" x14ac:dyDescent="0.2">
      <c r="A150" s="53" t="s">
        <v>220</v>
      </c>
      <c r="B150" s="53"/>
      <c r="C150" s="38" t="s">
        <v>221</v>
      </c>
      <c r="D150" s="22"/>
      <c r="E150" s="22"/>
      <c r="F150" s="23"/>
      <c r="G150" s="23"/>
      <c r="H150" s="23"/>
      <c r="I150" s="23"/>
      <c r="J150" s="3"/>
      <c r="K150" s="5"/>
    </row>
    <row r="151" spans="1:11" ht="29.25" customHeight="1" x14ac:dyDescent="0.2">
      <c r="A151" s="59" t="s">
        <v>406</v>
      </c>
      <c r="B151" s="59"/>
      <c r="C151" s="10">
        <v>35</v>
      </c>
      <c r="D151" s="10">
        <f t="shared" ref="D151:K151" si="20">SUM(D152:D152)</f>
        <v>7009</v>
      </c>
      <c r="E151" s="10">
        <f t="shared" si="20"/>
        <v>7236</v>
      </c>
      <c r="F151" s="12">
        <f t="shared" si="20"/>
        <v>7236</v>
      </c>
      <c r="G151" s="12">
        <f t="shared" si="20"/>
        <v>7176</v>
      </c>
      <c r="H151" s="12">
        <f t="shared" si="20"/>
        <v>1744</v>
      </c>
      <c r="I151" s="12">
        <f t="shared" si="20"/>
        <v>1811.5</v>
      </c>
      <c r="J151" s="12">
        <f t="shared" si="20"/>
        <v>1766.5</v>
      </c>
      <c r="K151" s="12">
        <f t="shared" si="20"/>
        <v>1854</v>
      </c>
    </row>
    <row r="152" spans="1:11" x14ac:dyDescent="0.2">
      <c r="A152" s="53" t="s">
        <v>389</v>
      </c>
      <c r="B152" s="53"/>
      <c r="C152" s="38" t="s">
        <v>222</v>
      </c>
      <c r="D152" s="19">
        <v>7009</v>
      </c>
      <c r="E152" s="19">
        <v>7236</v>
      </c>
      <c r="F152" s="3">
        <v>7236</v>
      </c>
      <c r="G152" s="3">
        <f>SUM(H152:K152)</f>
        <v>7176</v>
      </c>
      <c r="H152" s="3">
        <v>1744</v>
      </c>
      <c r="I152" s="3">
        <v>1811.5</v>
      </c>
      <c r="J152" s="3">
        <v>1766.5</v>
      </c>
      <c r="K152" s="5">
        <v>1854</v>
      </c>
    </row>
    <row r="153" spans="1:11" x14ac:dyDescent="0.2">
      <c r="A153" s="59" t="s">
        <v>223</v>
      </c>
      <c r="B153" s="59"/>
      <c r="C153" s="10">
        <v>36</v>
      </c>
      <c r="D153" s="10">
        <f>SUM(D154:D155)</f>
        <v>10192.800000000001</v>
      </c>
      <c r="E153" s="10">
        <f t="shared" ref="E153:K153" si="21">SUM(E154:E155)</f>
        <v>9337.5</v>
      </c>
      <c r="F153" s="12">
        <f t="shared" si="21"/>
        <v>9337.5</v>
      </c>
      <c r="G153" s="12">
        <f t="shared" si="21"/>
        <v>9249.5</v>
      </c>
      <c r="H153" s="12">
        <f t="shared" si="21"/>
        <v>2246.6999999999998</v>
      </c>
      <c r="I153" s="12">
        <f t="shared" si="21"/>
        <v>2350.2999999999997</v>
      </c>
      <c r="J153" s="12">
        <f t="shared" si="21"/>
        <v>2342.3000000000002</v>
      </c>
      <c r="K153" s="12">
        <f t="shared" si="21"/>
        <v>2310.1999999999998</v>
      </c>
    </row>
    <row r="154" spans="1:11" x14ac:dyDescent="0.2">
      <c r="A154" s="53" t="s">
        <v>224</v>
      </c>
      <c r="B154" s="53"/>
      <c r="C154" s="38" t="s">
        <v>225</v>
      </c>
      <c r="D154" s="19">
        <v>8383.7000000000007</v>
      </c>
      <c r="E154" s="19">
        <v>8734.5</v>
      </c>
      <c r="F154" s="3">
        <v>8734.5</v>
      </c>
      <c r="G154" s="3">
        <f>SUM(H154:K154)</f>
        <v>8654.5</v>
      </c>
      <c r="H154" s="3">
        <v>2101.6999999999998</v>
      </c>
      <c r="I154" s="3">
        <v>2199.6999999999998</v>
      </c>
      <c r="J154" s="3">
        <v>2195.4</v>
      </c>
      <c r="K154" s="5">
        <v>2157.6999999999998</v>
      </c>
    </row>
    <row r="155" spans="1:11" x14ac:dyDescent="0.2">
      <c r="A155" s="53" t="s">
        <v>226</v>
      </c>
      <c r="B155" s="53"/>
      <c r="C155" s="38" t="s">
        <v>227</v>
      </c>
      <c r="D155" s="19">
        <v>1809.1</v>
      </c>
      <c r="E155" s="19">
        <v>603</v>
      </c>
      <c r="F155" s="3">
        <v>603</v>
      </c>
      <c r="G155" s="3">
        <f>SUM(H155:K155)</f>
        <v>595</v>
      </c>
      <c r="H155" s="3">
        <v>145</v>
      </c>
      <c r="I155" s="3">
        <v>150.6</v>
      </c>
      <c r="J155" s="3">
        <v>146.9</v>
      </c>
      <c r="K155" s="5">
        <v>152.5</v>
      </c>
    </row>
    <row r="156" spans="1:11" x14ac:dyDescent="0.2">
      <c r="A156" s="59" t="s">
        <v>228</v>
      </c>
      <c r="B156" s="59"/>
      <c r="C156" s="10">
        <v>37</v>
      </c>
      <c r="D156" s="10">
        <f>D157+D160</f>
        <v>0</v>
      </c>
      <c r="E156" s="10">
        <f t="shared" ref="E156:K156" si="22">E157+E160</f>
        <v>0</v>
      </c>
      <c r="F156" s="12">
        <f t="shared" si="22"/>
        <v>0</v>
      </c>
      <c r="G156" s="12">
        <f t="shared" si="22"/>
        <v>0</v>
      </c>
      <c r="H156" s="12">
        <f t="shared" si="22"/>
        <v>0</v>
      </c>
      <c r="I156" s="12">
        <f t="shared" si="22"/>
        <v>0</v>
      </c>
      <c r="J156" s="12">
        <f t="shared" si="22"/>
        <v>0</v>
      </c>
      <c r="K156" s="12">
        <f t="shared" si="22"/>
        <v>0</v>
      </c>
    </row>
    <row r="157" spans="1:11" ht="26.25" customHeight="1" x14ac:dyDescent="0.2">
      <c r="A157" s="66" t="s">
        <v>229</v>
      </c>
      <c r="B157" s="66"/>
      <c r="C157" s="39" t="s">
        <v>230</v>
      </c>
      <c r="D157" s="22">
        <f>SUM(D158:D159)</f>
        <v>0</v>
      </c>
      <c r="E157" s="22">
        <f t="shared" ref="E157:K157" si="23">SUM(E158:E159)</f>
        <v>0</v>
      </c>
      <c r="F157" s="23">
        <f t="shared" si="23"/>
        <v>0</v>
      </c>
      <c r="G157" s="23">
        <f t="shared" si="23"/>
        <v>0</v>
      </c>
      <c r="H157" s="23">
        <f t="shared" si="23"/>
        <v>0</v>
      </c>
      <c r="I157" s="23">
        <f t="shared" si="23"/>
        <v>0</v>
      </c>
      <c r="J157" s="23">
        <f t="shared" si="23"/>
        <v>0</v>
      </c>
      <c r="K157" s="23">
        <f t="shared" si="23"/>
        <v>0</v>
      </c>
    </row>
    <row r="158" spans="1:11" x14ac:dyDescent="0.2">
      <c r="A158" s="53" t="s">
        <v>231</v>
      </c>
      <c r="B158" s="53"/>
      <c r="C158" s="38" t="s">
        <v>232</v>
      </c>
      <c r="D158" s="19"/>
      <c r="E158" s="19"/>
      <c r="F158" s="3"/>
      <c r="G158" s="3"/>
      <c r="H158" s="3"/>
      <c r="I158" s="3"/>
      <c r="J158" s="3"/>
      <c r="K158" s="5"/>
    </row>
    <row r="159" spans="1:11" x14ac:dyDescent="0.2">
      <c r="A159" s="53" t="s">
        <v>233</v>
      </c>
      <c r="B159" s="53"/>
      <c r="C159" s="38" t="s">
        <v>234</v>
      </c>
      <c r="D159" s="19"/>
      <c r="E159" s="19"/>
      <c r="F159" s="3"/>
      <c r="G159" s="3"/>
      <c r="H159" s="3"/>
      <c r="I159" s="3"/>
      <c r="J159" s="3"/>
      <c r="K159" s="5"/>
    </row>
    <row r="160" spans="1:11" ht="27.75" customHeight="1" x14ac:dyDescent="0.2">
      <c r="A160" s="66" t="s">
        <v>235</v>
      </c>
      <c r="B160" s="66"/>
      <c r="C160" s="39" t="s">
        <v>236</v>
      </c>
      <c r="D160" s="22">
        <f>SUM(D161:D162)</f>
        <v>0</v>
      </c>
      <c r="E160" s="22">
        <f t="shared" ref="E160:K160" si="24">SUM(E161:E162)</f>
        <v>0</v>
      </c>
      <c r="F160" s="23">
        <f t="shared" si="24"/>
        <v>0</v>
      </c>
      <c r="G160" s="23">
        <f t="shared" si="24"/>
        <v>0</v>
      </c>
      <c r="H160" s="23">
        <f t="shared" si="24"/>
        <v>0</v>
      </c>
      <c r="I160" s="23">
        <f t="shared" si="24"/>
        <v>0</v>
      </c>
      <c r="J160" s="23">
        <f t="shared" si="24"/>
        <v>0</v>
      </c>
      <c r="K160" s="23">
        <f t="shared" si="24"/>
        <v>0</v>
      </c>
    </row>
    <row r="161" spans="1:11" x14ac:dyDescent="0.2">
      <c r="A161" s="53" t="s">
        <v>231</v>
      </c>
      <c r="B161" s="53"/>
      <c r="C161" s="38" t="s">
        <v>237</v>
      </c>
      <c r="D161" s="19"/>
      <c r="E161" s="19"/>
      <c r="F161" s="3"/>
      <c r="G161" s="3"/>
      <c r="H161" s="3"/>
      <c r="I161" s="3"/>
      <c r="J161" s="3"/>
      <c r="K161" s="5"/>
    </row>
    <row r="162" spans="1:11" x14ac:dyDescent="0.2">
      <c r="A162" s="53" t="s">
        <v>233</v>
      </c>
      <c r="B162" s="53"/>
      <c r="C162" s="38" t="s">
        <v>238</v>
      </c>
      <c r="D162" s="19"/>
      <c r="E162" s="19"/>
      <c r="F162" s="3"/>
      <c r="G162" s="3"/>
      <c r="H162" s="3"/>
      <c r="I162" s="3"/>
      <c r="J162" s="3"/>
      <c r="K162" s="5"/>
    </row>
    <row r="163" spans="1:11" x14ac:dyDescent="0.2">
      <c r="A163" s="59" t="s">
        <v>239</v>
      </c>
      <c r="B163" s="59"/>
      <c r="C163" s="10">
        <v>38</v>
      </c>
      <c r="D163" s="10">
        <f t="shared" ref="D163:K163" si="25">D156+D153+D151+D144</f>
        <v>17280.300000000003</v>
      </c>
      <c r="E163" s="10">
        <f t="shared" si="25"/>
        <v>16633.5</v>
      </c>
      <c r="F163" s="12">
        <f t="shared" si="25"/>
        <v>16633.5</v>
      </c>
      <c r="G163" s="12">
        <f t="shared" si="25"/>
        <v>16511.5</v>
      </c>
      <c r="H163" s="12">
        <f t="shared" si="25"/>
        <v>4010.2</v>
      </c>
      <c r="I163" s="12">
        <f t="shared" si="25"/>
        <v>4182.7999999999993</v>
      </c>
      <c r="J163" s="12">
        <f t="shared" si="25"/>
        <v>4131.3</v>
      </c>
      <c r="K163" s="12">
        <f t="shared" si="25"/>
        <v>4187.2</v>
      </c>
    </row>
    <row r="164" spans="1:11" x14ac:dyDescent="0.2">
      <c r="A164" s="65" t="s">
        <v>240</v>
      </c>
      <c r="B164" s="60"/>
      <c r="C164" s="60"/>
      <c r="D164" s="60"/>
      <c r="E164" s="60"/>
      <c r="F164" s="60"/>
      <c r="G164" s="60"/>
      <c r="H164" s="60"/>
      <c r="I164" s="60"/>
      <c r="J164" s="60"/>
      <c r="K164" s="61"/>
    </row>
    <row r="165" spans="1:11" ht="13.5" x14ac:dyDescent="0.2">
      <c r="A165" s="53" t="s">
        <v>241</v>
      </c>
      <c r="B165" s="53"/>
      <c r="C165" s="10">
        <v>39</v>
      </c>
      <c r="D165" s="22"/>
      <c r="E165" s="22"/>
      <c r="F165" s="22"/>
      <c r="G165" s="22"/>
      <c r="H165" s="22"/>
      <c r="I165" s="22"/>
      <c r="J165" s="22"/>
      <c r="K165" s="22"/>
    </row>
    <row r="166" spans="1:11" x14ac:dyDescent="0.2">
      <c r="A166" s="53" t="s">
        <v>242</v>
      </c>
      <c r="B166" s="53"/>
      <c r="C166" s="10">
        <v>40</v>
      </c>
      <c r="D166" s="20"/>
      <c r="E166" s="20"/>
      <c r="F166" s="20"/>
      <c r="G166" s="20"/>
      <c r="H166" s="20"/>
      <c r="I166" s="20"/>
      <c r="J166" s="20"/>
      <c r="K166" s="20"/>
    </row>
    <row r="167" spans="1:11" x14ac:dyDescent="0.2">
      <c r="A167" s="53" t="s">
        <v>243</v>
      </c>
      <c r="B167" s="53"/>
      <c r="C167" s="38" t="s">
        <v>244</v>
      </c>
      <c r="D167" s="19"/>
      <c r="E167" s="19"/>
      <c r="F167" s="19"/>
      <c r="G167" s="19"/>
      <c r="H167" s="19"/>
      <c r="I167" s="19"/>
      <c r="J167" s="19"/>
      <c r="K167" s="19"/>
    </row>
    <row r="168" spans="1:11" x14ac:dyDescent="0.2">
      <c r="A168" s="53" t="s">
        <v>245</v>
      </c>
      <c r="B168" s="53"/>
      <c r="C168" s="10">
        <v>41</v>
      </c>
      <c r="D168" s="20"/>
      <c r="E168" s="20"/>
      <c r="F168" s="20"/>
      <c r="G168" s="20"/>
      <c r="H168" s="20"/>
      <c r="I168" s="20"/>
      <c r="J168" s="20"/>
      <c r="K168" s="20"/>
    </row>
    <row r="169" spans="1:11" x14ac:dyDescent="0.2">
      <c r="A169" s="53" t="s">
        <v>246</v>
      </c>
      <c r="B169" s="53"/>
      <c r="C169" s="10">
        <v>42</v>
      </c>
      <c r="D169" s="20"/>
      <c r="E169" s="20"/>
      <c r="F169" s="20"/>
      <c r="G169" s="20"/>
      <c r="H169" s="20"/>
      <c r="I169" s="20"/>
      <c r="J169" s="20"/>
      <c r="K169" s="20"/>
    </row>
    <row r="170" spans="1:11" x14ac:dyDescent="0.2">
      <c r="A170" s="53" t="s">
        <v>247</v>
      </c>
      <c r="B170" s="53"/>
      <c r="C170" s="10">
        <v>43</v>
      </c>
      <c r="D170" s="24">
        <f>D166+D168+D169</f>
        <v>0</v>
      </c>
      <c r="E170" s="24">
        <f>E166+E168+E169</f>
        <v>0</v>
      </c>
      <c r="F170" s="24">
        <f t="shared" ref="F170:K170" si="26">F166+F168+F169</f>
        <v>0</v>
      </c>
      <c r="G170" s="24">
        <f t="shared" si="26"/>
        <v>0</v>
      </c>
      <c r="H170" s="24">
        <f t="shared" si="26"/>
        <v>0</v>
      </c>
      <c r="I170" s="24">
        <f t="shared" si="26"/>
        <v>0</v>
      </c>
      <c r="J170" s="24">
        <f t="shared" si="26"/>
        <v>0</v>
      </c>
      <c r="K170" s="24">
        <f t="shared" si="26"/>
        <v>0</v>
      </c>
    </row>
    <row r="171" spans="1:11" x14ac:dyDescent="0.2">
      <c r="A171" s="53" t="s">
        <v>379</v>
      </c>
      <c r="B171" s="53"/>
      <c r="C171" s="10">
        <v>44</v>
      </c>
      <c r="D171" s="24">
        <f>D172-D173</f>
        <v>0</v>
      </c>
      <c r="E171" s="24">
        <f t="shared" ref="E171:K171" si="27">E172-E173</f>
        <v>0</v>
      </c>
      <c r="F171" s="24">
        <f t="shared" si="27"/>
        <v>0</v>
      </c>
      <c r="G171" s="24">
        <f t="shared" si="27"/>
        <v>0</v>
      </c>
      <c r="H171" s="24">
        <f t="shared" si="27"/>
        <v>0</v>
      </c>
      <c r="I171" s="24">
        <f t="shared" si="27"/>
        <v>0</v>
      </c>
      <c r="J171" s="24">
        <f t="shared" si="27"/>
        <v>0</v>
      </c>
      <c r="K171" s="24">
        <f t="shared" si="27"/>
        <v>0</v>
      </c>
    </row>
    <row r="172" spans="1:11" x14ac:dyDescent="0.2">
      <c r="A172" s="53" t="s">
        <v>248</v>
      </c>
      <c r="B172" s="53"/>
      <c r="C172" s="38" t="s">
        <v>249</v>
      </c>
      <c r="D172" s="19"/>
      <c r="E172" s="19"/>
      <c r="F172" s="19"/>
      <c r="G172" s="19"/>
      <c r="H172" s="19"/>
      <c r="I172" s="19"/>
      <c r="J172" s="19"/>
      <c r="K172" s="19"/>
    </row>
    <row r="173" spans="1:11" x14ac:dyDescent="0.2">
      <c r="A173" s="53" t="s">
        <v>250</v>
      </c>
      <c r="B173" s="53"/>
      <c r="C173" s="38" t="s">
        <v>251</v>
      </c>
      <c r="D173" s="20">
        <f t="shared" ref="D173:K173" si="28">SUM(D174:D175)</f>
        <v>0</v>
      </c>
      <c r="E173" s="20">
        <f t="shared" si="28"/>
        <v>0</v>
      </c>
      <c r="F173" s="20">
        <f t="shared" si="28"/>
        <v>0</v>
      </c>
      <c r="G173" s="20">
        <f t="shared" si="28"/>
        <v>0</v>
      </c>
      <c r="H173" s="20">
        <f t="shared" si="28"/>
        <v>0</v>
      </c>
      <c r="I173" s="20">
        <f t="shared" si="28"/>
        <v>0</v>
      </c>
      <c r="J173" s="20">
        <f t="shared" si="28"/>
        <v>0</v>
      </c>
      <c r="K173" s="20">
        <f t="shared" si="28"/>
        <v>0</v>
      </c>
    </row>
    <row r="174" spans="1:11" x14ac:dyDescent="0.2">
      <c r="A174" s="53" t="s">
        <v>252</v>
      </c>
      <c r="B174" s="53"/>
      <c r="C174" s="38" t="s">
        <v>253</v>
      </c>
      <c r="D174" s="20"/>
      <c r="E174" s="20"/>
      <c r="F174" s="20"/>
      <c r="G174" s="20"/>
      <c r="H174" s="20"/>
      <c r="I174" s="20"/>
      <c r="J174" s="20"/>
      <c r="K174" s="20"/>
    </row>
    <row r="175" spans="1:11" x14ac:dyDescent="0.2">
      <c r="A175" s="53" t="s">
        <v>254</v>
      </c>
      <c r="B175" s="53"/>
      <c r="C175" s="38" t="s">
        <v>255</v>
      </c>
      <c r="D175" s="20"/>
      <c r="E175" s="20"/>
      <c r="F175" s="20"/>
      <c r="G175" s="20"/>
      <c r="H175" s="20"/>
      <c r="I175" s="20"/>
      <c r="J175" s="20"/>
      <c r="K175" s="20"/>
    </row>
    <row r="176" spans="1:11" x14ac:dyDescent="0.2">
      <c r="A176" s="53" t="s">
        <v>256</v>
      </c>
      <c r="B176" s="53"/>
      <c r="C176" s="10">
        <v>45</v>
      </c>
      <c r="D176" s="20"/>
      <c r="E176" s="20"/>
      <c r="F176" s="20"/>
      <c r="G176" s="20"/>
      <c r="H176" s="20"/>
      <c r="I176" s="20"/>
      <c r="J176" s="20"/>
      <c r="K176" s="20"/>
    </row>
    <row r="177" spans="1:11" x14ac:dyDescent="0.2">
      <c r="A177" s="53" t="s">
        <v>257</v>
      </c>
      <c r="B177" s="53"/>
      <c r="C177" s="10">
        <v>46</v>
      </c>
      <c r="D177" s="24">
        <f>D165+D170+D176</f>
        <v>0</v>
      </c>
      <c r="E177" s="24">
        <f t="shared" ref="E177:K177" si="29">E165+E170+E176</f>
        <v>0</v>
      </c>
      <c r="F177" s="24">
        <f t="shared" si="29"/>
        <v>0</v>
      </c>
      <c r="G177" s="24">
        <f t="shared" si="29"/>
        <v>0</v>
      </c>
      <c r="H177" s="24">
        <f t="shared" si="29"/>
        <v>0</v>
      </c>
      <c r="I177" s="24">
        <f t="shared" si="29"/>
        <v>0</v>
      </c>
      <c r="J177" s="24">
        <f t="shared" si="29"/>
        <v>0</v>
      </c>
      <c r="K177" s="24">
        <f t="shared" si="29"/>
        <v>0</v>
      </c>
    </row>
    <row r="178" spans="1:11" x14ac:dyDescent="0.2">
      <c r="A178" s="65" t="s">
        <v>258</v>
      </c>
      <c r="B178" s="60"/>
      <c r="C178" s="60"/>
      <c r="D178" s="60"/>
      <c r="E178" s="60"/>
      <c r="F178" s="60"/>
      <c r="G178" s="60"/>
      <c r="H178" s="60"/>
      <c r="I178" s="60"/>
      <c r="J178" s="60"/>
      <c r="K178" s="61"/>
    </row>
    <row r="179" spans="1:11" x14ac:dyDescent="0.2">
      <c r="A179" s="53" t="s">
        <v>259</v>
      </c>
      <c r="B179" s="53"/>
      <c r="C179" s="19">
        <v>47</v>
      </c>
      <c r="D179" s="3">
        <v>8410.7999999999993</v>
      </c>
      <c r="E179" s="3">
        <f t="shared" ref="E179:K179" si="30">E180+E181</f>
        <v>6175</v>
      </c>
      <c r="F179" s="3">
        <f t="shared" si="30"/>
        <v>6175</v>
      </c>
      <c r="G179" s="3">
        <f t="shared" si="30"/>
        <v>6415</v>
      </c>
      <c r="H179" s="3">
        <f t="shared" si="30"/>
        <v>1460</v>
      </c>
      <c r="I179" s="3">
        <f t="shared" si="30"/>
        <v>1632.5</v>
      </c>
      <c r="J179" s="3">
        <f t="shared" si="30"/>
        <v>1570</v>
      </c>
      <c r="K179" s="3">
        <f t="shared" si="30"/>
        <v>1752.5</v>
      </c>
    </row>
    <row r="180" spans="1:11" x14ac:dyDescent="0.2">
      <c r="A180" s="67" t="s">
        <v>260</v>
      </c>
      <c r="B180" s="67"/>
      <c r="C180" s="40" t="s">
        <v>261</v>
      </c>
      <c r="D180" s="25">
        <v>7957.2</v>
      </c>
      <c r="E180" s="25">
        <v>5525</v>
      </c>
      <c r="F180" s="25">
        <v>5525</v>
      </c>
      <c r="G180" s="3">
        <f t="shared" ref="G180:G185" si="31">SUM(H180:K180)</f>
        <v>5925</v>
      </c>
      <c r="H180" s="25">
        <v>1350</v>
      </c>
      <c r="I180" s="25">
        <v>1512.5</v>
      </c>
      <c r="J180" s="25">
        <v>1450</v>
      </c>
      <c r="K180" s="26">
        <v>1612.5</v>
      </c>
    </row>
    <row r="181" spans="1:11" x14ac:dyDescent="0.2">
      <c r="A181" s="67" t="s">
        <v>262</v>
      </c>
      <c r="B181" s="67"/>
      <c r="C181" s="40" t="s">
        <v>263</v>
      </c>
      <c r="D181" s="25">
        <v>453.6</v>
      </c>
      <c r="E181" s="25">
        <v>650</v>
      </c>
      <c r="F181" s="25">
        <v>650</v>
      </c>
      <c r="G181" s="3">
        <f t="shared" si="31"/>
        <v>490</v>
      </c>
      <c r="H181" s="3">
        <v>110</v>
      </c>
      <c r="I181" s="3">
        <v>120</v>
      </c>
      <c r="J181" s="3">
        <v>120</v>
      </c>
      <c r="K181" s="5">
        <v>140</v>
      </c>
    </row>
    <row r="182" spans="1:11" x14ac:dyDescent="0.2">
      <c r="A182" s="53" t="s">
        <v>264</v>
      </c>
      <c r="B182" s="53"/>
      <c r="C182" s="19">
        <v>48</v>
      </c>
      <c r="D182" s="3">
        <v>38997.699999999997</v>
      </c>
      <c r="E182" s="3">
        <v>40200</v>
      </c>
      <c r="F182" s="3">
        <v>40200</v>
      </c>
      <c r="G182" s="3">
        <f t="shared" si="31"/>
        <v>40200</v>
      </c>
      <c r="H182" s="3">
        <v>9800</v>
      </c>
      <c r="I182" s="3">
        <v>10175</v>
      </c>
      <c r="J182" s="3">
        <v>9925</v>
      </c>
      <c r="K182" s="3">
        <v>10300</v>
      </c>
    </row>
    <row r="183" spans="1:11" x14ac:dyDescent="0.2">
      <c r="A183" s="53" t="s">
        <v>265</v>
      </c>
      <c r="B183" s="53"/>
      <c r="C183" s="19">
        <v>49</v>
      </c>
      <c r="D183" s="3">
        <v>8383.7000000000007</v>
      </c>
      <c r="E183" s="3">
        <v>8734.5</v>
      </c>
      <c r="F183" s="3">
        <v>8734.5</v>
      </c>
      <c r="G183" s="3">
        <f t="shared" si="31"/>
        <v>8654.5</v>
      </c>
      <c r="H183" s="3">
        <v>2101.6999999999998</v>
      </c>
      <c r="I183" s="3">
        <v>2199.6999999999998</v>
      </c>
      <c r="J183" s="3">
        <v>2195.4</v>
      </c>
      <c r="K183" s="5">
        <v>2157.6999999999998</v>
      </c>
    </row>
    <row r="184" spans="1:11" x14ac:dyDescent="0.2">
      <c r="A184" s="53" t="s">
        <v>266</v>
      </c>
      <c r="B184" s="53"/>
      <c r="C184" s="19">
        <v>50</v>
      </c>
      <c r="D184" s="3">
        <v>4206.1000000000004</v>
      </c>
      <c r="E184" s="3">
        <v>3900</v>
      </c>
      <c r="F184" s="3">
        <v>3900</v>
      </c>
      <c r="G184" s="3">
        <f t="shared" si="31"/>
        <v>3640</v>
      </c>
      <c r="H184" s="3">
        <v>890</v>
      </c>
      <c r="I184" s="3">
        <v>890</v>
      </c>
      <c r="J184" s="3">
        <v>930</v>
      </c>
      <c r="K184" s="5">
        <v>930</v>
      </c>
    </row>
    <row r="185" spans="1:11" x14ac:dyDescent="0.2">
      <c r="A185" s="53" t="s">
        <v>267</v>
      </c>
      <c r="B185" s="53"/>
      <c r="C185" s="19">
        <v>51</v>
      </c>
      <c r="D185" s="3">
        <v>12040.5</v>
      </c>
      <c r="E185" s="3">
        <v>9016</v>
      </c>
      <c r="F185" s="3">
        <v>9016</v>
      </c>
      <c r="G185" s="3">
        <f t="shared" si="31"/>
        <v>13597.2</v>
      </c>
      <c r="H185" s="3">
        <v>3625.1</v>
      </c>
      <c r="I185" s="3">
        <v>2897</v>
      </c>
      <c r="J185" s="3">
        <v>3144.1</v>
      </c>
      <c r="K185" s="5">
        <v>3931</v>
      </c>
    </row>
    <row r="186" spans="1:11" x14ac:dyDescent="0.2">
      <c r="A186" s="59" t="s">
        <v>268</v>
      </c>
      <c r="B186" s="59"/>
      <c r="C186" s="10">
        <v>52</v>
      </c>
      <c r="D186" s="12">
        <f>SUM(D182:D185)+D179</f>
        <v>72038.799999999988</v>
      </c>
      <c r="E186" s="12">
        <f t="shared" ref="E186:J186" si="32">SUM(E182:E185)+E179</f>
        <v>68025.5</v>
      </c>
      <c r="F186" s="12">
        <f t="shared" si="32"/>
        <v>68025.5</v>
      </c>
      <c r="G186" s="12">
        <f t="shared" si="32"/>
        <v>72506.7</v>
      </c>
      <c r="H186" s="12">
        <f t="shared" si="32"/>
        <v>17876.8</v>
      </c>
      <c r="I186" s="12">
        <f t="shared" si="32"/>
        <v>17794.2</v>
      </c>
      <c r="J186" s="12">
        <f t="shared" si="32"/>
        <v>17764.5</v>
      </c>
      <c r="K186" s="12">
        <f>SUM(K182:K185)+K179</f>
        <v>19071.2</v>
      </c>
    </row>
    <row r="187" spans="1:11" x14ac:dyDescent="0.2">
      <c r="A187" s="65" t="s">
        <v>269</v>
      </c>
      <c r="B187" s="60"/>
      <c r="C187" s="60"/>
      <c r="D187" s="60"/>
      <c r="E187" s="60"/>
      <c r="F187" s="60"/>
      <c r="G187" s="60"/>
      <c r="H187" s="60"/>
      <c r="I187" s="60"/>
      <c r="J187" s="60"/>
      <c r="K187" s="61"/>
    </row>
    <row r="188" spans="1:11" x14ac:dyDescent="0.2">
      <c r="A188" s="59" t="s">
        <v>270</v>
      </c>
      <c r="B188" s="59"/>
      <c r="C188" s="10">
        <v>53</v>
      </c>
      <c r="D188" s="12">
        <f>SUM(D189:D195)</f>
        <v>14647.4</v>
      </c>
      <c r="E188" s="12">
        <f t="shared" ref="E188:K188" si="33">SUM(E189:E195)</f>
        <v>3550</v>
      </c>
      <c r="F188" s="12">
        <f t="shared" si="33"/>
        <v>3550</v>
      </c>
      <c r="G188" s="12">
        <f t="shared" si="33"/>
        <v>8200</v>
      </c>
      <c r="H188" s="12">
        <f t="shared" si="33"/>
        <v>700</v>
      </c>
      <c r="I188" s="12">
        <f t="shared" si="33"/>
        <v>2500</v>
      </c>
      <c r="J188" s="12">
        <f t="shared" si="33"/>
        <v>3400</v>
      </c>
      <c r="K188" s="12">
        <f t="shared" si="33"/>
        <v>1600</v>
      </c>
    </row>
    <row r="189" spans="1:11" x14ac:dyDescent="0.2">
      <c r="A189" s="53" t="s">
        <v>271</v>
      </c>
      <c r="B189" s="53"/>
      <c r="C189" s="38" t="s">
        <v>272</v>
      </c>
      <c r="D189" s="3"/>
      <c r="E189" s="3"/>
      <c r="F189" s="3"/>
      <c r="G189" s="3"/>
      <c r="H189" s="3"/>
      <c r="I189" s="3"/>
      <c r="J189" s="3"/>
      <c r="K189" s="5"/>
    </row>
    <row r="190" spans="1:11" x14ac:dyDescent="0.2">
      <c r="A190" s="53" t="s">
        <v>273</v>
      </c>
      <c r="B190" s="53"/>
      <c r="C190" s="38" t="s">
        <v>274</v>
      </c>
      <c r="D190" s="3">
        <v>6421.9</v>
      </c>
      <c r="E190" s="3">
        <v>1500</v>
      </c>
      <c r="F190" s="3">
        <v>1500</v>
      </c>
      <c r="G190" s="3">
        <f>SUM(H190:K190)</f>
        <v>2000</v>
      </c>
      <c r="H190" s="3">
        <v>250</v>
      </c>
      <c r="I190" s="3">
        <v>900</v>
      </c>
      <c r="J190" s="3">
        <v>300</v>
      </c>
      <c r="K190" s="5">
        <v>550</v>
      </c>
    </row>
    <row r="191" spans="1:11" x14ac:dyDescent="0.2">
      <c r="A191" s="53" t="s">
        <v>275</v>
      </c>
      <c r="B191" s="53"/>
      <c r="C191" s="38" t="s">
        <v>276</v>
      </c>
      <c r="D191" s="3">
        <v>2680.6</v>
      </c>
      <c r="E191" s="3">
        <v>1600</v>
      </c>
      <c r="F191" s="3">
        <v>1600</v>
      </c>
      <c r="G191" s="3">
        <f>SUM(H191:K191)</f>
        <v>2200</v>
      </c>
      <c r="H191" s="3">
        <v>450</v>
      </c>
      <c r="I191" s="3">
        <v>600</v>
      </c>
      <c r="J191" s="3">
        <v>600</v>
      </c>
      <c r="K191" s="5">
        <v>550</v>
      </c>
    </row>
    <row r="192" spans="1:11" x14ac:dyDescent="0.2">
      <c r="A192" s="53" t="s">
        <v>277</v>
      </c>
      <c r="B192" s="53"/>
      <c r="C192" s="38" t="s">
        <v>278</v>
      </c>
      <c r="D192" s="3">
        <v>2765</v>
      </c>
      <c r="E192" s="3"/>
      <c r="F192" s="3"/>
      <c r="G192" s="3"/>
      <c r="H192" s="3"/>
      <c r="I192" s="3"/>
      <c r="J192" s="3"/>
      <c r="K192" s="5"/>
    </row>
    <row r="193" spans="1:11" ht="26.25" customHeight="1" x14ac:dyDescent="0.2">
      <c r="A193" s="53" t="s">
        <v>279</v>
      </c>
      <c r="B193" s="53"/>
      <c r="C193" s="38" t="s">
        <v>280</v>
      </c>
      <c r="D193" s="3"/>
      <c r="E193" s="3">
        <v>450</v>
      </c>
      <c r="F193" s="3">
        <v>450</v>
      </c>
      <c r="G193" s="3"/>
      <c r="H193" s="3"/>
      <c r="I193" s="3"/>
      <c r="J193" s="3"/>
      <c r="K193" s="14"/>
    </row>
    <row r="194" spans="1:11" x14ac:dyDescent="0.2">
      <c r="A194" s="53" t="s">
        <v>281</v>
      </c>
      <c r="B194" s="53"/>
      <c r="C194" s="38" t="s">
        <v>282</v>
      </c>
      <c r="D194" s="3"/>
      <c r="E194" s="3"/>
      <c r="F194" s="3"/>
      <c r="G194" s="3"/>
      <c r="H194" s="3"/>
      <c r="I194" s="3"/>
      <c r="J194" s="3"/>
      <c r="K194" s="5"/>
    </row>
    <row r="195" spans="1:11" x14ac:dyDescent="0.2">
      <c r="A195" s="53" t="s">
        <v>283</v>
      </c>
      <c r="B195" s="53"/>
      <c r="C195" s="38" t="s">
        <v>284</v>
      </c>
      <c r="D195" s="3">
        <v>2779.9</v>
      </c>
      <c r="E195" s="3"/>
      <c r="F195" s="3"/>
      <c r="G195" s="3">
        <f>H195+I195+J195+K195</f>
        <v>4000</v>
      </c>
      <c r="H195" s="3"/>
      <c r="I195" s="3">
        <v>1000</v>
      </c>
      <c r="J195" s="3">
        <v>2500</v>
      </c>
      <c r="K195" s="5">
        <v>500</v>
      </c>
    </row>
    <row r="196" spans="1:11" x14ac:dyDescent="0.2">
      <c r="A196" s="59" t="s">
        <v>285</v>
      </c>
      <c r="B196" s="59"/>
      <c r="C196" s="10">
        <v>54</v>
      </c>
      <c r="D196" s="12">
        <f>SUM(D197:D200)</f>
        <v>14647.400000000001</v>
      </c>
      <c r="E196" s="12">
        <f t="shared" ref="E196:K196" si="34">SUM(E197:E200)</f>
        <v>3550</v>
      </c>
      <c r="F196" s="12">
        <f t="shared" si="34"/>
        <v>3550</v>
      </c>
      <c r="G196" s="12">
        <f t="shared" si="34"/>
        <v>8200</v>
      </c>
      <c r="H196" s="12">
        <f t="shared" si="34"/>
        <v>700</v>
      </c>
      <c r="I196" s="12">
        <f t="shared" si="34"/>
        <v>2500</v>
      </c>
      <c r="J196" s="12">
        <f t="shared" si="34"/>
        <v>3400</v>
      </c>
      <c r="K196" s="12">
        <f t="shared" si="34"/>
        <v>1600</v>
      </c>
    </row>
    <row r="197" spans="1:11" x14ac:dyDescent="0.2">
      <c r="A197" s="53" t="s">
        <v>286</v>
      </c>
      <c r="B197" s="53"/>
      <c r="C197" s="38" t="s">
        <v>287</v>
      </c>
      <c r="D197" s="3"/>
      <c r="E197" s="3"/>
      <c r="F197" s="3"/>
      <c r="G197" s="3"/>
      <c r="H197" s="3"/>
      <c r="I197" s="3"/>
      <c r="J197" s="3"/>
      <c r="K197" s="5"/>
    </row>
    <row r="198" spans="1:11" x14ac:dyDescent="0.2">
      <c r="A198" s="53" t="s">
        <v>288</v>
      </c>
      <c r="B198" s="53"/>
      <c r="C198" s="38" t="s">
        <v>289</v>
      </c>
      <c r="D198" s="3">
        <v>2779.9</v>
      </c>
      <c r="E198" s="3">
        <v>0</v>
      </c>
      <c r="F198" s="3">
        <v>0</v>
      </c>
      <c r="G198" s="3">
        <f>H198+I198+J198+K198</f>
        <v>4000</v>
      </c>
      <c r="H198" s="3"/>
      <c r="I198" s="3">
        <v>1000</v>
      </c>
      <c r="J198" s="3">
        <v>2500</v>
      </c>
      <c r="K198" s="5">
        <v>500</v>
      </c>
    </row>
    <row r="199" spans="1:11" x14ac:dyDescent="0.2">
      <c r="A199" s="53" t="s">
        <v>290</v>
      </c>
      <c r="B199" s="53"/>
      <c r="C199" s="38" t="s">
        <v>291</v>
      </c>
      <c r="D199" s="3">
        <v>1249.9000000000001</v>
      </c>
      <c r="E199" s="3">
        <v>1200</v>
      </c>
      <c r="F199" s="3">
        <v>1200</v>
      </c>
      <c r="G199" s="3">
        <f>SUM(H199:K199)</f>
        <v>1300</v>
      </c>
      <c r="H199" s="3">
        <v>100</v>
      </c>
      <c r="I199" s="3">
        <v>600</v>
      </c>
      <c r="J199" s="3">
        <v>300</v>
      </c>
      <c r="K199" s="5">
        <v>300</v>
      </c>
    </row>
    <row r="200" spans="1:11" x14ac:dyDescent="0.2">
      <c r="A200" s="53" t="s">
        <v>292</v>
      </c>
      <c r="B200" s="53"/>
      <c r="C200" s="38" t="s">
        <v>293</v>
      </c>
      <c r="D200" s="3">
        <v>10617.6</v>
      </c>
      <c r="E200" s="3">
        <v>2350</v>
      </c>
      <c r="F200" s="3">
        <v>2350</v>
      </c>
      <c r="G200" s="3">
        <f>SUM(H200:K200)</f>
        <v>2900</v>
      </c>
      <c r="H200" s="3">
        <v>600</v>
      </c>
      <c r="I200" s="3">
        <v>900</v>
      </c>
      <c r="J200" s="3">
        <v>600</v>
      </c>
      <c r="K200" s="5">
        <v>800</v>
      </c>
    </row>
    <row r="201" spans="1:11" x14ac:dyDescent="0.2">
      <c r="A201" s="65" t="s">
        <v>294</v>
      </c>
      <c r="B201" s="60"/>
      <c r="C201" s="60"/>
      <c r="D201" s="60"/>
      <c r="E201" s="60"/>
      <c r="F201" s="60"/>
      <c r="G201" s="60"/>
      <c r="H201" s="60"/>
      <c r="I201" s="60"/>
      <c r="J201" s="60"/>
      <c r="K201" s="61"/>
    </row>
    <row r="202" spans="1:11" x14ac:dyDescent="0.2">
      <c r="A202" s="59" t="s">
        <v>295</v>
      </c>
      <c r="B202" s="59"/>
      <c r="C202" s="10">
        <v>55</v>
      </c>
      <c r="D202" s="12">
        <v>73262.3</v>
      </c>
      <c r="E202" s="12">
        <v>68100</v>
      </c>
      <c r="F202" s="12">
        <v>68100</v>
      </c>
      <c r="G202" s="12">
        <v>72500</v>
      </c>
      <c r="H202" s="12">
        <v>73250</v>
      </c>
      <c r="I202" s="12">
        <v>73000</v>
      </c>
      <c r="J202" s="12">
        <v>72750</v>
      </c>
      <c r="K202" s="18">
        <v>72500</v>
      </c>
    </row>
    <row r="203" spans="1:11" x14ac:dyDescent="0.2">
      <c r="A203" s="59" t="s">
        <v>296</v>
      </c>
      <c r="B203" s="59"/>
      <c r="C203" s="10">
        <v>56</v>
      </c>
      <c r="D203" s="12">
        <v>58696.1</v>
      </c>
      <c r="E203" s="12">
        <v>57170</v>
      </c>
      <c r="F203" s="12">
        <v>57170</v>
      </c>
      <c r="G203" s="12">
        <v>57170</v>
      </c>
      <c r="H203" s="12">
        <v>57000</v>
      </c>
      <c r="I203" s="12">
        <v>57725</v>
      </c>
      <c r="J203" s="12">
        <v>57405</v>
      </c>
      <c r="K203" s="18">
        <v>57170</v>
      </c>
    </row>
    <row r="204" spans="1:11" x14ac:dyDescent="0.2">
      <c r="A204" s="53" t="s">
        <v>297</v>
      </c>
      <c r="B204" s="53"/>
      <c r="C204" s="38" t="s">
        <v>298</v>
      </c>
      <c r="D204" s="3">
        <v>72105</v>
      </c>
      <c r="E204" s="3">
        <v>75100</v>
      </c>
      <c r="F204" s="3">
        <v>75100</v>
      </c>
      <c r="G204" s="3">
        <v>78100</v>
      </c>
      <c r="H204" s="3">
        <v>75000</v>
      </c>
      <c r="I204" s="3">
        <v>75700</v>
      </c>
      <c r="J204" s="3">
        <v>77200</v>
      </c>
      <c r="K204" s="5">
        <v>78100</v>
      </c>
    </row>
    <row r="205" spans="1:11" x14ac:dyDescent="0.2">
      <c r="A205" s="53" t="s">
        <v>299</v>
      </c>
      <c r="B205" s="53"/>
      <c r="C205" s="38" t="s">
        <v>300</v>
      </c>
      <c r="D205" s="3">
        <v>-13408.9</v>
      </c>
      <c r="E205" s="3">
        <v>-17930</v>
      </c>
      <c r="F205" s="3">
        <v>-17930</v>
      </c>
      <c r="G205" s="3">
        <v>-19640</v>
      </c>
      <c r="H205" s="3">
        <v>-16890</v>
      </c>
      <c r="I205" s="3">
        <v>-17780</v>
      </c>
      <c r="J205" s="3">
        <v>-18710</v>
      </c>
      <c r="K205" s="5">
        <v>-19640</v>
      </c>
    </row>
    <row r="206" spans="1:11" x14ac:dyDescent="0.2">
      <c r="A206" s="53" t="s">
        <v>301</v>
      </c>
      <c r="B206" s="53"/>
      <c r="C206" s="38" t="s">
        <v>302</v>
      </c>
      <c r="D206" s="3">
        <v>58696.1</v>
      </c>
      <c r="E206" s="3">
        <v>57170</v>
      </c>
      <c r="F206" s="3">
        <v>57170</v>
      </c>
      <c r="G206" s="3">
        <v>58460</v>
      </c>
      <c r="H206" s="3">
        <f>H204+H205</f>
        <v>58110</v>
      </c>
      <c r="I206" s="3">
        <f t="shared" ref="I206:K206" si="35">I204+I205</f>
        <v>57920</v>
      </c>
      <c r="J206" s="3">
        <f t="shared" si="35"/>
        <v>58490</v>
      </c>
      <c r="K206" s="3">
        <f t="shared" si="35"/>
        <v>58460</v>
      </c>
    </row>
    <row r="207" spans="1:11" x14ac:dyDescent="0.2">
      <c r="A207" s="53" t="s">
        <v>303</v>
      </c>
      <c r="B207" s="53"/>
      <c r="C207" s="38" t="s">
        <v>304</v>
      </c>
      <c r="D207" s="3">
        <v>15383.1</v>
      </c>
      <c r="E207" s="3">
        <v>3550</v>
      </c>
      <c r="F207" s="3">
        <v>3550</v>
      </c>
      <c r="G207" s="3">
        <v>8200</v>
      </c>
      <c r="H207" s="3">
        <v>700</v>
      </c>
      <c r="I207" s="3">
        <v>1500</v>
      </c>
      <c r="J207" s="3">
        <v>900</v>
      </c>
      <c r="K207" s="5">
        <v>1100</v>
      </c>
    </row>
    <row r="208" spans="1:11" x14ac:dyDescent="0.2">
      <c r="A208" s="53" t="s">
        <v>305</v>
      </c>
      <c r="B208" s="53"/>
      <c r="C208" s="38" t="s">
        <v>306</v>
      </c>
      <c r="D208" s="3">
        <v>332.7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5">
        <v>0</v>
      </c>
    </row>
    <row r="209" spans="1:11" x14ac:dyDescent="0.2">
      <c r="A209" s="53" t="s">
        <v>307</v>
      </c>
      <c r="B209" s="53"/>
      <c r="C209" s="38" t="s">
        <v>308</v>
      </c>
      <c r="D209" s="3">
        <v>15505.4</v>
      </c>
      <c r="E209" s="3">
        <v>3550</v>
      </c>
      <c r="F209" s="3">
        <v>3550</v>
      </c>
      <c r="G209" s="3">
        <v>8200</v>
      </c>
      <c r="H209" s="3">
        <v>700</v>
      </c>
      <c r="I209" s="3">
        <v>1500</v>
      </c>
      <c r="J209" s="3">
        <v>900</v>
      </c>
      <c r="K209" s="5">
        <v>1100</v>
      </c>
    </row>
    <row r="210" spans="1:11" x14ac:dyDescent="0.2">
      <c r="A210" s="59" t="s">
        <v>309</v>
      </c>
      <c r="B210" s="59"/>
      <c r="C210" s="38">
        <v>57</v>
      </c>
      <c r="D210" s="12">
        <v>5525.3</v>
      </c>
      <c r="E210" s="12">
        <v>7800</v>
      </c>
      <c r="F210" s="12">
        <v>7800</v>
      </c>
      <c r="G210" s="12">
        <v>7800</v>
      </c>
      <c r="H210" s="12">
        <v>7250</v>
      </c>
      <c r="I210" s="12">
        <v>8100</v>
      </c>
      <c r="J210" s="12">
        <v>7500</v>
      </c>
      <c r="K210" s="18">
        <v>7800</v>
      </c>
    </row>
    <row r="211" spans="1:11" x14ac:dyDescent="0.2">
      <c r="A211" s="53" t="s">
        <v>310</v>
      </c>
      <c r="B211" s="53"/>
      <c r="C211" s="38" t="s">
        <v>311</v>
      </c>
      <c r="D211" s="3">
        <v>1683.5</v>
      </c>
      <c r="E211" s="3">
        <v>2700</v>
      </c>
      <c r="F211" s="3">
        <v>2700</v>
      </c>
      <c r="G211" s="3">
        <v>2700</v>
      </c>
      <c r="H211" s="3">
        <v>2950</v>
      </c>
      <c r="I211" s="3">
        <v>3350</v>
      </c>
      <c r="J211" s="3">
        <v>3100</v>
      </c>
      <c r="K211" s="5">
        <v>2700</v>
      </c>
    </row>
    <row r="212" spans="1:11" x14ac:dyDescent="0.2">
      <c r="A212" s="59" t="s">
        <v>312</v>
      </c>
      <c r="B212" s="59"/>
      <c r="C212" s="41">
        <v>58</v>
      </c>
      <c r="D212" s="12">
        <v>78787.600000000006</v>
      </c>
      <c r="E212" s="12">
        <v>75900</v>
      </c>
      <c r="F212" s="12">
        <v>75900</v>
      </c>
      <c r="G212" s="12">
        <v>80300</v>
      </c>
      <c r="H212" s="12">
        <f>H202+H210</f>
        <v>80500</v>
      </c>
      <c r="I212" s="12">
        <f t="shared" ref="I212:K212" si="36">I202+I210</f>
        <v>81100</v>
      </c>
      <c r="J212" s="12">
        <f t="shared" si="36"/>
        <v>80250</v>
      </c>
      <c r="K212" s="12">
        <f t="shared" si="36"/>
        <v>80300</v>
      </c>
    </row>
    <row r="213" spans="1:11" x14ac:dyDescent="0.2">
      <c r="A213" s="59" t="s">
        <v>313</v>
      </c>
      <c r="B213" s="59"/>
      <c r="C213" s="41">
        <v>59</v>
      </c>
      <c r="D213" s="12">
        <v>18420.599999999999</v>
      </c>
      <c r="E213" s="12">
        <v>15000</v>
      </c>
      <c r="F213" s="12">
        <v>15000</v>
      </c>
      <c r="G213" s="12">
        <v>17200</v>
      </c>
      <c r="H213" s="12">
        <v>15500</v>
      </c>
      <c r="I213" s="12">
        <v>16500</v>
      </c>
      <c r="J213" s="12">
        <v>16425</v>
      </c>
      <c r="K213" s="18">
        <v>17200</v>
      </c>
    </row>
    <row r="214" spans="1:11" x14ac:dyDescent="0.2">
      <c r="A214" s="59" t="s">
        <v>314</v>
      </c>
      <c r="B214" s="59"/>
      <c r="C214" s="41">
        <v>60</v>
      </c>
      <c r="D214" s="12">
        <v>45832.3</v>
      </c>
      <c r="E214" s="12">
        <v>48200</v>
      </c>
      <c r="F214" s="12">
        <v>48200</v>
      </c>
      <c r="G214" s="12">
        <v>48200</v>
      </c>
      <c r="H214" s="12">
        <v>48000</v>
      </c>
      <c r="I214" s="12">
        <v>47950</v>
      </c>
      <c r="J214" s="12">
        <v>48325</v>
      </c>
      <c r="K214" s="18">
        <v>48200</v>
      </c>
    </row>
    <row r="215" spans="1:11" x14ac:dyDescent="0.2">
      <c r="A215" s="59" t="s">
        <v>315</v>
      </c>
      <c r="B215" s="59"/>
      <c r="C215" s="41">
        <v>61</v>
      </c>
      <c r="D215" s="12">
        <v>14534.7</v>
      </c>
      <c r="E215" s="12">
        <v>12700</v>
      </c>
      <c r="F215" s="12">
        <v>12700</v>
      </c>
      <c r="G215" s="12">
        <v>14900</v>
      </c>
      <c r="H215" s="12">
        <v>17000</v>
      </c>
      <c r="I215" s="12">
        <v>16650</v>
      </c>
      <c r="J215" s="12">
        <v>15500</v>
      </c>
      <c r="K215" s="18">
        <v>14900</v>
      </c>
    </row>
    <row r="216" spans="1:11" x14ac:dyDescent="0.2">
      <c r="A216" s="65" t="s">
        <v>316</v>
      </c>
      <c r="B216" s="60"/>
      <c r="C216" s="60"/>
      <c r="D216" s="60"/>
      <c r="E216" s="60"/>
      <c r="F216" s="60"/>
      <c r="G216" s="60"/>
      <c r="H216" s="60"/>
      <c r="I216" s="60"/>
      <c r="J216" s="60"/>
      <c r="K216" s="61"/>
    </row>
    <row r="217" spans="1:11" x14ac:dyDescent="0.2">
      <c r="A217" s="59" t="s">
        <v>317</v>
      </c>
      <c r="B217" s="59"/>
      <c r="C217" s="10">
        <v>62</v>
      </c>
      <c r="D217" s="10">
        <f>SUM(D218:D220)</f>
        <v>0</v>
      </c>
      <c r="E217" s="10">
        <f t="shared" ref="E217:K217" si="37">SUM(E218:E220)</f>
        <v>0</v>
      </c>
      <c r="F217" s="10">
        <f t="shared" si="37"/>
        <v>0</v>
      </c>
      <c r="G217" s="10">
        <f t="shared" si="37"/>
        <v>0</v>
      </c>
      <c r="H217" s="10">
        <f t="shared" si="37"/>
        <v>0</v>
      </c>
      <c r="I217" s="10">
        <f t="shared" si="37"/>
        <v>0</v>
      </c>
      <c r="J217" s="10">
        <f t="shared" si="37"/>
        <v>0</v>
      </c>
      <c r="K217" s="10">
        <f t="shared" si="37"/>
        <v>0</v>
      </c>
    </row>
    <row r="218" spans="1:11" x14ac:dyDescent="0.2">
      <c r="A218" s="53" t="s">
        <v>318</v>
      </c>
      <c r="B218" s="53"/>
      <c r="C218" s="38" t="s">
        <v>319</v>
      </c>
      <c r="D218" s="19"/>
      <c r="E218" s="19"/>
      <c r="F218" s="19"/>
      <c r="G218" s="19"/>
      <c r="H218" s="19"/>
      <c r="I218" s="19"/>
      <c r="J218" s="19"/>
      <c r="K218" s="27"/>
    </row>
    <row r="219" spans="1:11" x14ac:dyDescent="0.2">
      <c r="A219" s="53" t="s">
        <v>320</v>
      </c>
      <c r="B219" s="53"/>
      <c r="C219" s="38" t="s">
        <v>321</v>
      </c>
      <c r="D219" s="19"/>
      <c r="E219" s="19"/>
      <c r="F219" s="19"/>
      <c r="G219" s="19"/>
      <c r="H219" s="19"/>
      <c r="I219" s="19"/>
      <c r="J219" s="19"/>
      <c r="K219" s="27"/>
    </row>
    <row r="220" spans="1:11" x14ac:dyDescent="0.2">
      <c r="A220" s="53" t="s">
        <v>322</v>
      </c>
      <c r="B220" s="53"/>
      <c r="C220" s="38" t="s">
        <v>323</v>
      </c>
      <c r="D220" s="19"/>
      <c r="E220" s="19"/>
      <c r="F220" s="19"/>
      <c r="G220" s="19"/>
      <c r="H220" s="19"/>
      <c r="I220" s="19"/>
      <c r="J220" s="19"/>
      <c r="K220" s="27"/>
    </row>
    <row r="221" spans="1:11" x14ac:dyDescent="0.2">
      <c r="A221" s="59" t="s">
        <v>324</v>
      </c>
      <c r="B221" s="59"/>
      <c r="C221" s="10">
        <v>63</v>
      </c>
      <c r="D221" s="10">
        <f>D222+D225+D228</f>
        <v>0</v>
      </c>
      <c r="E221" s="10">
        <f t="shared" ref="E221:K221" si="38">E222+E225+E228</f>
        <v>0</v>
      </c>
      <c r="F221" s="10">
        <f t="shared" si="38"/>
        <v>0</v>
      </c>
      <c r="G221" s="10">
        <f t="shared" si="38"/>
        <v>0</v>
      </c>
      <c r="H221" s="10">
        <f t="shared" si="38"/>
        <v>0</v>
      </c>
      <c r="I221" s="10">
        <f t="shared" si="38"/>
        <v>0</v>
      </c>
      <c r="J221" s="10">
        <f t="shared" si="38"/>
        <v>0</v>
      </c>
      <c r="K221" s="10">
        <f t="shared" si="38"/>
        <v>0</v>
      </c>
    </row>
    <row r="222" spans="1:11" ht="13.5" x14ac:dyDescent="0.2">
      <c r="A222" s="66" t="s">
        <v>325</v>
      </c>
      <c r="B222" s="66"/>
      <c r="C222" s="39" t="s">
        <v>326</v>
      </c>
      <c r="D222" s="22">
        <f>SUM(D223:D224)</f>
        <v>0</v>
      </c>
      <c r="E222" s="22">
        <f t="shared" ref="E222:K222" si="39">SUM(E223:E224)</f>
        <v>0</v>
      </c>
      <c r="F222" s="22">
        <f t="shared" si="39"/>
        <v>0</v>
      </c>
      <c r="G222" s="22">
        <f t="shared" si="39"/>
        <v>0</v>
      </c>
      <c r="H222" s="22">
        <f t="shared" si="39"/>
        <v>0</v>
      </c>
      <c r="I222" s="22">
        <f t="shared" si="39"/>
        <v>0</v>
      </c>
      <c r="J222" s="22">
        <f t="shared" si="39"/>
        <v>0</v>
      </c>
      <c r="K222" s="22">
        <f t="shared" si="39"/>
        <v>0</v>
      </c>
    </row>
    <row r="223" spans="1:11" x14ac:dyDescent="0.2">
      <c r="A223" s="53" t="s">
        <v>252</v>
      </c>
      <c r="B223" s="53"/>
      <c r="C223" s="38" t="s">
        <v>327</v>
      </c>
      <c r="D223" s="19"/>
      <c r="E223" s="19"/>
      <c r="F223" s="19"/>
      <c r="G223" s="19"/>
      <c r="H223" s="19"/>
      <c r="I223" s="19"/>
      <c r="J223" s="19"/>
      <c r="K223" s="27"/>
    </row>
    <row r="224" spans="1:11" x14ac:dyDescent="0.2">
      <c r="A224" s="53" t="s">
        <v>254</v>
      </c>
      <c r="B224" s="53"/>
      <c r="C224" s="38" t="s">
        <v>328</v>
      </c>
      <c r="D224" s="19"/>
      <c r="E224" s="19"/>
      <c r="F224" s="19"/>
      <c r="G224" s="19"/>
      <c r="H224" s="19"/>
      <c r="I224" s="19"/>
      <c r="J224" s="19"/>
      <c r="K224" s="27"/>
    </row>
    <row r="225" spans="1:11" ht="13.5" x14ac:dyDescent="0.2">
      <c r="A225" s="66" t="s">
        <v>329</v>
      </c>
      <c r="B225" s="66"/>
      <c r="C225" s="39" t="s">
        <v>330</v>
      </c>
      <c r="D225" s="22">
        <f>SUM(D226:D227)</f>
        <v>0</v>
      </c>
      <c r="E225" s="22">
        <f>SUM(E226:E227)</f>
        <v>0</v>
      </c>
      <c r="F225" s="22">
        <f t="shared" ref="F225:K225" si="40">SUM(F226:F227)</f>
        <v>0</v>
      </c>
      <c r="G225" s="22">
        <f t="shared" si="40"/>
        <v>0</v>
      </c>
      <c r="H225" s="22">
        <f t="shared" si="40"/>
        <v>0</v>
      </c>
      <c r="I225" s="22">
        <f t="shared" si="40"/>
        <v>0</v>
      </c>
      <c r="J225" s="22">
        <f t="shared" si="40"/>
        <v>0</v>
      </c>
      <c r="K225" s="22">
        <f t="shared" si="40"/>
        <v>0</v>
      </c>
    </row>
    <row r="226" spans="1:11" x14ac:dyDescent="0.2">
      <c r="A226" s="53" t="s">
        <v>252</v>
      </c>
      <c r="B226" s="53"/>
      <c r="C226" s="38" t="s">
        <v>331</v>
      </c>
      <c r="D226" s="19"/>
      <c r="E226" s="19"/>
      <c r="F226" s="19"/>
      <c r="G226" s="19"/>
      <c r="H226" s="19"/>
      <c r="I226" s="19"/>
      <c r="J226" s="19"/>
      <c r="K226" s="27"/>
    </row>
    <row r="227" spans="1:11" x14ac:dyDescent="0.2">
      <c r="A227" s="53" t="s">
        <v>254</v>
      </c>
      <c r="B227" s="53"/>
      <c r="C227" s="38" t="s">
        <v>332</v>
      </c>
      <c r="D227" s="19"/>
      <c r="E227" s="19"/>
      <c r="F227" s="19"/>
      <c r="G227" s="19"/>
      <c r="H227" s="19"/>
      <c r="I227" s="27"/>
      <c r="J227" s="27"/>
      <c r="K227" s="27"/>
    </row>
    <row r="228" spans="1:11" ht="13.5" x14ac:dyDescent="0.2">
      <c r="A228" s="66" t="s">
        <v>333</v>
      </c>
      <c r="B228" s="66"/>
      <c r="C228" s="39" t="s">
        <v>334</v>
      </c>
      <c r="D228" s="22">
        <f>SUM(D229:D230)</f>
        <v>0</v>
      </c>
      <c r="E228" s="22">
        <f t="shared" ref="E228:K228" si="41">SUM(E229:E230)</f>
        <v>0</v>
      </c>
      <c r="F228" s="22">
        <f t="shared" si="41"/>
        <v>0</v>
      </c>
      <c r="G228" s="22">
        <f t="shared" si="41"/>
        <v>0</v>
      </c>
      <c r="H228" s="22">
        <f t="shared" si="41"/>
        <v>0</v>
      </c>
      <c r="I228" s="22">
        <f t="shared" si="41"/>
        <v>0</v>
      </c>
      <c r="J228" s="22">
        <f t="shared" si="41"/>
        <v>0</v>
      </c>
      <c r="K228" s="22">
        <f t="shared" si="41"/>
        <v>0</v>
      </c>
    </row>
    <row r="229" spans="1:11" x14ac:dyDescent="0.2">
      <c r="A229" s="53" t="s">
        <v>252</v>
      </c>
      <c r="B229" s="53"/>
      <c r="C229" s="38" t="s">
        <v>335</v>
      </c>
      <c r="D229" s="27"/>
      <c r="E229" s="27"/>
      <c r="F229" s="27"/>
      <c r="G229" s="27"/>
      <c r="H229" s="27"/>
      <c r="I229" s="27"/>
      <c r="J229" s="27"/>
      <c r="K229" s="27"/>
    </row>
    <row r="230" spans="1:11" x14ac:dyDescent="0.2">
      <c r="A230" s="53" t="s">
        <v>254</v>
      </c>
      <c r="B230" s="53"/>
      <c r="C230" s="38" t="s">
        <v>336</v>
      </c>
      <c r="D230" s="27"/>
      <c r="E230" s="27"/>
      <c r="F230" s="27"/>
      <c r="G230" s="27"/>
      <c r="H230" s="27"/>
      <c r="I230" s="27"/>
      <c r="J230" s="27"/>
      <c r="K230" s="27"/>
    </row>
    <row r="231" spans="1:11" x14ac:dyDescent="0.2">
      <c r="A231" s="59" t="s">
        <v>337</v>
      </c>
      <c r="B231" s="59"/>
      <c r="C231" s="10">
        <v>64</v>
      </c>
      <c r="D231" s="4">
        <f>SUM(D232:D234)</f>
        <v>0</v>
      </c>
      <c r="E231" s="4">
        <f t="shared" ref="E231:K231" si="42">SUM(E232:E234)</f>
        <v>0</v>
      </c>
      <c r="F231" s="4">
        <f t="shared" si="42"/>
        <v>0</v>
      </c>
      <c r="G231" s="4">
        <f t="shared" si="42"/>
        <v>0</v>
      </c>
      <c r="H231" s="4">
        <f t="shared" si="42"/>
        <v>0</v>
      </c>
      <c r="I231" s="4">
        <f t="shared" si="42"/>
        <v>0</v>
      </c>
      <c r="J231" s="4">
        <f t="shared" si="42"/>
        <v>0</v>
      </c>
      <c r="K231" s="4">
        <f t="shared" si="42"/>
        <v>0</v>
      </c>
    </row>
    <row r="232" spans="1:11" x14ac:dyDescent="0.2">
      <c r="A232" s="53" t="s">
        <v>318</v>
      </c>
      <c r="B232" s="53"/>
      <c r="C232" s="38" t="s">
        <v>338</v>
      </c>
      <c r="D232" s="27"/>
      <c r="E232" s="27"/>
      <c r="F232" s="27"/>
      <c r="G232" s="27"/>
      <c r="H232" s="27"/>
      <c r="I232" s="27"/>
      <c r="J232" s="27"/>
      <c r="K232" s="27"/>
    </row>
    <row r="233" spans="1:11" x14ac:dyDescent="0.2">
      <c r="A233" s="53" t="s">
        <v>320</v>
      </c>
      <c r="B233" s="53"/>
      <c r="C233" s="38" t="s">
        <v>339</v>
      </c>
      <c r="D233" s="27"/>
      <c r="E233" s="27"/>
      <c r="F233" s="27"/>
      <c r="G233" s="27"/>
      <c r="H233" s="27"/>
      <c r="I233" s="27"/>
      <c r="J233" s="27"/>
      <c r="K233" s="27"/>
    </row>
    <row r="234" spans="1:11" x14ac:dyDescent="0.2">
      <c r="A234" s="53" t="s">
        <v>322</v>
      </c>
      <c r="B234" s="53"/>
      <c r="C234" s="38" t="s">
        <v>340</v>
      </c>
      <c r="D234" s="27"/>
      <c r="E234" s="27"/>
      <c r="F234" s="27"/>
      <c r="G234" s="27"/>
      <c r="H234" s="27"/>
      <c r="I234" s="27"/>
      <c r="J234" s="27"/>
      <c r="K234" s="27"/>
    </row>
    <row r="235" spans="1:11" x14ac:dyDescent="0.2">
      <c r="A235" s="65" t="s">
        <v>341</v>
      </c>
      <c r="B235" s="60"/>
      <c r="C235" s="60"/>
      <c r="D235" s="60"/>
      <c r="E235" s="60"/>
      <c r="F235" s="60"/>
      <c r="G235" s="60"/>
      <c r="H235" s="60"/>
      <c r="I235" s="60"/>
      <c r="J235" s="60"/>
      <c r="K235" s="61"/>
    </row>
    <row r="236" spans="1:11" x14ac:dyDescent="0.2">
      <c r="A236" s="59" t="s">
        <v>342</v>
      </c>
      <c r="B236" s="59"/>
      <c r="C236" s="10">
        <v>65</v>
      </c>
      <c r="D236" s="28">
        <v>0.89</v>
      </c>
      <c r="E236" s="28">
        <v>0.22</v>
      </c>
      <c r="F236" s="28">
        <v>0.22</v>
      </c>
      <c r="G236" s="28">
        <v>0.91</v>
      </c>
      <c r="H236" s="28">
        <v>0.23</v>
      </c>
      <c r="I236" s="28">
        <v>0.45</v>
      </c>
      <c r="J236" s="28">
        <v>0.67</v>
      </c>
      <c r="K236" s="28">
        <v>0.91</v>
      </c>
    </row>
    <row r="237" spans="1:11" x14ac:dyDescent="0.2">
      <c r="A237" s="59" t="s">
        <v>343</v>
      </c>
      <c r="B237" s="59"/>
      <c r="C237" s="10">
        <v>66</v>
      </c>
      <c r="D237" s="28">
        <v>0</v>
      </c>
      <c r="E237" s="28">
        <v>0.01</v>
      </c>
      <c r="F237" s="28">
        <v>0.01</v>
      </c>
      <c r="G237" s="28">
        <v>0</v>
      </c>
      <c r="H237" s="28">
        <v>0.02</v>
      </c>
      <c r="I237" s="28">
        <v>0</v>
      </c>
      <c r="J237" s="28">
        <v>0</v>
      </c>
      <c r="K237" s="28">
        <v>0</v>
      </c>
    </row>
    <row r="238" spans="1:11" x14ac:dyDescent="0.2">
      <c r="A238" s="59" t="s">
        <v>344</v>
      </c>
      <c r="B238" s="59"/>
      <c r="C238" s="10">
        <v>67</v>
      </c>
      <c r="D238" s="28">
        <v>0.31</v>
      </c>
      <c r="E238" s="28">
        <v>0.23</v>
      </c>
      <c r="F238" s="28">
        <v>0.23</v>
      </c>
      <c r="G238" s="28">
        <v>0.27</v>
      </c>
      <c r="H238" s="28">
        <v>0.24</v>
      </c>
      <c r="I238" s="28">
        <v>0.26</v>
      </c>
      <c r="J238" s="28">
        <v>0.26</v>
      </c>
      <c r="K238" s="28">
        <v>0.27</v>
      </c>
    </row>
    <row r="239" spans="1:11" x14ac:dyDescent="0.2">
      <c r="A239" s="59" t="s">
        <v>345</v>
      </c>
      <c r="B239" s="59"/>
      <c r="C239" s="10">
        <v>68</v>
      </c>
      <c r="D239" s="28">
        <v>0.12</v>
      </c>
      <c r="E239" s="28">
        <v>0.16</v>
      </c>
      <c r="F239" s="28">
        <v>0.16</v>
      </c>
      <c r="G239" s="28">
        <v>0.16</v>
      </c>
      <c r="H239" s="28">
        <v>0.15</v>
      </c>
      <c r="I239" s="28">
        <v>0.17</v>
      </c>
      <c r="J239" s="28">
        <v>0.16</v>
      </c>
      <c r="K239" s="28">
        <v>0.16</v>
      </c>
    </row>
    <row r="240" spans="1:11" x14ac:dyDescent="0.2">
      <c r="A240" s="65" t="s">
        <v>346</v>
      </c>
      <c r="B240" s="60"/>
      <c r="C240" s="60"/>
      <c r="D240" s="60"/>
      <c r="E240" s="60"/>
      <c r="F240" s="60"/>
      <c r="G240" s="60"/>
      <c r="H240" s="60"/>
      <c r="I240" s="60"/>
      <c r="J240" s="60"/>
      <c r="K240" s="61"/>
    </row>
    <row r="241" spans="1:11" ht="35.25" customHeight="1" x14ac:dyDescent="0.2">
      <c r="A241" s="53" t="s">
        <v>407</v>
      </c>
      <c r="B241" s="68"/>
      <c r="C241" s="4">
        <v>69</v>
      </c>
      <c r="D241" s="29">
        <f>SUM(D242:D244)</f>
        <v>157</v>
      </c>
      <c r="E241" s="4">
        <f>SUM(E242:E244)</f>
        <v>160</v>
      </c>
      <c r="F241" s="29">
        <f t="shared" ref="F241:K241" si="43">SUM(F242:F244)</f>
        <v>160</v>
      </c>
      <c r="G241" s="29">
        <f t="shared" si="43"/>
        <v>155</v>
      </c>
      <c r="H241" s="29">
        <f t="shared" si="43"/>
        <v>155</v>
      </c>
      <c r="I241" s="29">
        <f t="shared" si="43"/>
        <v>155</v>
      </c>
      <c r="J241" s="29">
        <f t="shared" si="43"/>
        <v>155</v>
      </c>
      <c r="K241" s="29">
        <f t="shared" si="43"/>
        <v>155</v>
      </c>
    </row>
    <row r="242" spans="1:11" x14ac:dyDescent="0.2">
      <c r="A242" s="53" t="s">
        <v>347</v>
      </c>
      <c r="B242" s="68"/>
      <c r="C242" s="42" t="s">
        <v>348</v>
      </c>
      <c r="D242" s="30">
        <v>1</v>
      </c>
      <c r="E242" s="27">
        <v>1</v>
      </c>
      <c r="F242" s="30">
        <v>1</v>
      </c>
      <c r="G242" s="30">
        <v>1</v>
      </c>
      <c r="H242" s="30">
        <v>1</v>
      </c>
      <c r="I242" s="30">
        <v>1</v>
      </c>
      <c r="J242" s="30">
        <v>1</v>
      </c>
      <c r="K242" s="30">
        <v>1</v>
      </c>
    </row>
    <row r="243" spans="1:11" x14ac:dyDescent="0.2">
      <c r="A243" s="53" t="s">
        <v>349</v>
      </c>
      <c r="B243" s="68"/>
      <c r="C243" s="42" t="s">
        <v>350</v>
      </c>
      <c r="D243" s="30">
        <v>18</v>
      </c>
      <c r="E243" s="27">
        <v>18</v>
      </c>
      <c r="F243" s="30">
        <v>18</v>
      </c>
      <c r="G243" s="30">
        <v>18</v>
      </c>
      <c r="H243" s="30">
        <v>18</v>
      </c>
      <c r="I243" s="30">
        <v>18</v>
      </c>
      <c r="J243" s="30">
        <v>18</v>
      </c>
      <c r="K243" s="30">
        <v>18</v>
      </c>
    </row>
    <row r="244" spans="1:11" x14ac:dyDescent="0.2">
      <c r="A244" s="53" t="s">
        <v>351</v>
      </c>
      <c r="B244" s="68"/>
      <c r="C244" s="42" t="s">
        <v>352</v>
      </c>
      <c r="D244" s="30">
        <v>138</v>
      </c>
      <c r="E244" s="27">
        <v>141</v>
      </c>
      <c r="F244" s="30">
        <v>141</v>
      </c>
      <c r="G244" s="30">
        <v>136</v>
      </c>
      <c r="H244" s="30">
        <v>136</v>
      </c>
      <c r="I244" s="30">
        <v>136</v>
      </c>
      <c r="J244" s="30">
        <v>136</v>
      </c>
      <c r="K244" s="30">
        <v>136</v>
      </c>
    </row>
    <row r="245" spans="1:11" x14ac:dyDescent="0.2">
      <c r="A245" s="59" t="s">
        <v>353</v>
      </c>
      <c r="B245" s="59"/>
      <c r="C245" s="4">
        <v>70</v>
      </c>
      <c r="D245" s="18">
        <f>SUM(D246:D248)</f>
        <v>38419.300000000003</v>
      </c>
      <c r="E245" s="4">
        <f t="shared" ref="E245:K245" si="44">SUM(E246:E248)</f>
        <v>39906.199999999997</v>
      </c>
      <c r="F245" s="18">
        <f t="shared" si="44"/>
        <v>39906.199999999997</v>
      </c>
      <c r="G245" s="18">
        <f t="shared" si="44"/>
        <v>39755.199999999997</v>
      </c>
      <c r="H245" s="18">
        <f t="shared" si="44"/>
        <v>9680</v>
      </c>
      <c r="I245" s="18">
        <f t="shared" si="44"/>
        <v>10095</v>
      </c>
      <c r="J245" s="18">
        <f t="shared" si="44"/>
        <v>9780.2000000000007</v>
      </c>
      <c r="K245" s="18">
        <f t="shared" si="44"/>
        <v>10200</v>
      </c>
    </row>
    <row r="246" spans="1:11" x14ac:dyDescent="0.2">
      <c r="A246" s="53" t="s">
        <v>347</v>
      </c>
      <c r="B246" s="68"/>
      <c r="C246" s="42" t="s">
        <v>354</v>
      </c>
      <c r="D246" s="5">
        <v>542.29999999999995</v>
      </c>
      <c r="E246" s="27">
        <v>481.2</v>
      </c>
      <c r="F246" s="5">
        <v>481.2</v>
      </c>
      <c r="G246" s="5">
        <f>SUM(H246:K246)</f>
        <v>481.2</v>
      </c>
      <c r="H246" s="5">
        <v>127.5</v>
      </c>
      <c r="I246" s="5">
        <v>135</v>
      </c>
      <c r="J246" s="5">
        <v>91.2</v>
      </c>
      <c r="K246" s="5">
        <v>127.5</v>
      </c>
    </row>
    <row r="247" spans="1:11" x14ac:dyDescent="0.2">
      <c r="A247" s="53" t="s">
        <v>349</v>
      </c>
      <c r="B247" s="68"/>
      <c r="C247" s="42" t="s">
        <v>355</v>
      </c>
      <c r="D247" s="5">
        <v>5580</v>
      </c>
      <c r="E247" s="27">
        <v>5625</v>
      </c>
      <c r="F247" s="5">
        <v>5625</v>
      </c>
      <c r="G247" s="5">
        <f>SUM(H247:K247)</f>
        <v>5549</v>
      </c>
      <c r="H247" s="5">
        <v>1302.5</v>
      </c>
      <c r="I247" s="5">
        <v>1385</v>
      </c>
      <c r="J247" s="5">
        <v>1389</v>
      </c>
      <c r="K247" s="5">
        <v>1472.5</v>
      </c>
    </row>
    <row r="248" spans="1:11" x14ac:dyDescent="0.2">
      <c r="A248" s="53" t="s">
        <v>351</v>
      </c>
      <c r="B248" s="68"/>
      <c r="C248" s="42" t="s">
        <v>356</v>
      </c>
      <c r="D248" s="5">
        <v>32297</v>
      </c>
      <c r="E248" s="27">
        <v>33800</v>
      </c>
      <c r="F248" s="5">
        <v>33800</v>
      </c>
      <c r="G248" s="5">
        <f>SUM(H248:K248)</f>
        <v>33725</v>
      </c>
      <c r="H248" s="5">
        <v>8250</v>
      </c>
      <c r="I248" s="5">
        <v>8575</v>
      </c>
      <c r="J248" s="5">
        <v>8300</v>
      </c>
      <c r="K248" s="5">
        <v>8600</v>
      </c>
    </row>
    <row r="249" spans="1:11" x14ac:dyDescent="0.2">
      <c r="A249" s="59" t="s">
        <v>357</v>
      </c>
      <c r="B249" s="59"/>
      <c r="C249" s="4">
        <v>71</v>
      </c>
      <c r="D249" s="18">
        <f>SUM(D250:D252)</f>
        <v>38997.699999999997</v>
      </c>
      <c r="E249" s="4">
        <f t="shared" ref="E249:K249" si="45">SUM(E250:E252)</f>
        <v>40200</v>
      </c>
      <c r="F249" s="18">
        <f t="shared" si="45"/>
        <v>40200</v>
      </c>
      <c r="G249" s="18">
        <f t="shared" si="45"/>
        <v>40200</v>
      </c>
      <c r="H249" s="18">
        <f t="shared" si="45"/>
        <v>9800</v>
      </c>
      <c r="I249" s="18">
        <f t="shared" si="45"/>
        <v>10175</v>
      </c>
      <c r="J249" s="18">
        <f t="shared" si="45"/>
        <v>9925</v>
      </c>
      <c r="K249" s="18">
        <f t="shared" si="45"/>
        <v>10300</v>
      </c>
    </row>
    <row r="250" spans="1:11" x14ac:dyDescent="0.2">
      <c r="A250" s="53" t="s">
        <v>347</v>
      </c>
      <c r="B250" s="68"/>
      <c r="C250" s="42" t="s">
        <v>358</v>
      </c>
      <c r="D250" s="5">
        <v>578.29999999999995</v>
      </c>
      <c r="E250" s="27">
        <v>525</v>
      </c>
      <c r="F250" s="27">
        <v>525</v>
      </c>
      <c r="G250" s="5">
        <f>SUM(H250:K250)</f>
        <v>525</v>
      </c>
      <c r="H250" s="5">
        <v>127.5</v>
      </c>
      <c r="I250" s="5">
        <v>135</v>
      </c>
      <c r="J250" s="5">
        <v>135</v>
      </c>
      <c r="K250" s="5">
        <v>127.5</v>
      </c>
    </row>
    <row r="251" spans="1:11" x14ac:dyDescent="0.2">
      <c r="A251" s="53" t="s">
        <v>349</v>
      </c>
      <c r="B251" s="68"/>
      <c r="C251" s="42" t="s">
        <v>359</v>
      </c>
      <c r="D251" s="5">
        <v>5588.8</v>
      </c>
      <c r="E251" s="27">
        <v>5625</v>
      </c>
      <c r="F251" s="27">
        <v>5625</v>
      </c>
      <c r="G251" s="5">
        <f>SUM(H251:K251)</f>
        <v>5625</v>
      </c>
      <c r="H251" s="5">
        <v>1322.5</v>
      </c>
      <c r="I251" s="5">
        <v>1415</v>
      </c>
      <c r="J251" s="5">
        <v>1415</v>
      </c>
      <c r="K251" s="5">
        <v>1472.5</v>
      </c>
    </row>
    <row r="252" spans="1:11" x14ac:dyDescent="0.2">
      <c r="A252" s="53" t="s">
        <v>351</v>
      </c>
      <c r="B252" s="68"/>
      <c r="C252" s="42" t="s">
        <v>360</v>
      </c>
      <c r="D252" s="5">
        <v>32830.6</v>
      </c>
      <c r="E252" s="27">
        <v>34050</v>
      </c>
      <c r="F252" s="27">
        <v>34050</v>
      </c>
      <c r="G252" s="5">
        <f>SUM(H252:K252)</f>
        <v>34050</v>
      </c>
      <c r="H252" s="5">
        <v>8350</v>
      </c>
      <c r="I252" s="5">
        <v>8625</v>
      </c>
      <c r="J252" s="5">
        <v>8375</v>
      </c>
      <c r="K252" s="5">
        <v>8700</v>
      </c>
    </row>
    <row r="253" spans="1:11" x14ac:dyDescent="0.2">
      <c r="A253" s="59" t="s">
        <v>392</v>
      </c>
      <c r="B253" s="69"/>
      <c r="C253" s="4">
        <v>72</v>
      </c>
      <c r="D253" s="18">
        <f>SUM(D254:D256)</f>
        <v>93.899999999999991</v>
      </c>
      <c r="E253" s="4">
        <f t="shared" ref="E253:K253" si="46">SUM(E254:E256)</f>
        <v>89.9</v>
      </c>
      <c r="F253" s="18">
        <f t="shared" si="46"/>
        <v>89.9</v>
      </c>
      <c r="G253" s="18">
        <f t="shared" si="46"/>
        <v>90.6</v>
      </c>
      <c r="H253" s="18">
        <f t="shared" si="46"/>
        <v>87.5</v>
      </c>
      <c r="I253" s="18">
        <f t="shared" si="46"/>
        <v>89.8</v>
      </c>
      <c r="J253" s="18">
        <f t="shared" si="46"/>
        <v>90.4</v>
      </c>
      <c r="K253" s="18">
        <f t="shared" si="46"/>
        <v>90.6</v>
      </c>
    </row>
    <row r="254" spans="1:11" x14ac:dyDescent="0.2">
      <c r="A254" s="53" t="s">
        <v>347</v>
      </c>
      <c r="B254" s="68"/>
      <c r="C254" s="42" t="s">
        <v>361</v>
      </c>
      <c r="D254" s="5">
        <v>48.2</v>
      </c>
      <c r="E254" s="27">
        <v>43.8</v>
      </c>
      <c r="F254" s="5">
        <v>43.8</v>
      </c>
      <c r="G254" s="5">
        <v>43.7</v>
      </c>
      <c r="H254" s="5">
        <v>42.5</v>
      </c>
      <c r="I254" s="5">
        <v>43.7</v>
      </c>
      <c r="J254" s="5">
        <v>44.1</v>
      </c>
      <c r="K254" s="5">
        <v>43.7</v>
      </c>
    </row>
    <row r="255" spans="1:11" x14ac:dyDescent="0.2">
      <c r="A255" s="53" t="s">
        <v>349</v>
      </c>
      <c r="B255" s="68"/>
      <c r="C255" s="42" t="s">
        <v>362</v>
      </c>
      <c r="D255" s="5">
        <v>25.9</v>
      </c>
      <c r="E255" s="27">
        <v>26</v>
      </c>
      <c r="F255" s="5">
        <v>26</v>
      </c>
      <c r="G255" s="5">
        <v>26</v>
      </c>
      <c r="H255" s="5">
        <v>24.5</v>
      </c>
      <c r="I255" s="5">
        <v>25.3</v>
      </c>
      <c r="J255" s="5">
        <v>25.6</v>
      </c>
      <c r="K255" s="5">
        <v>26</v>
      </c>
    </row>
    <row r="256" spans="1:11" x14ac:dyDescent="0.2">
      <c r="A256" s="53" t="s">
        <v>351</v>
      </c>
      <c r="B256" s="68"/>
      <c r="C256" s="42" t="s">
        <v>363</v>
      </c>
      <c r="D256" s="5">
        <v>19.8</v>
      </c>
      <c r="E256" s="27">
        <v>20.100000000000001</v>
      </c>
      <c r="F256" s="5">
        <v>20.100000000000001</v>
      </c>
      <c r="G256" s="5">
        <v>20.9</v>
      </c>
      <c r="H256" s="5">
        <v>20.5</v>
      </c>
      <c r="I256" s="5">
        <v>20.8</v>
      </c>
      <c r="J256" s="5">
        <v>20.7</v>
      </c>
      <c r="K256" s="5">
        <v>20.9</v>
      </c>
    </row>
    <row r="257" spans="1:11" x14ac:dyDescent="0.2">
      <c r="A257" s="59" t="s">
        <v>364</v>
      </c>
      <c r="B257" s="69"/>
      <c r="C257" s="4">
        <v>73</v>
      </c>
      <c r="D257" s="4">
        <f>SUM(D258:D260)</f>
        <v>0</v>
      </c>
      <c r="E257" s="4">
        <f t="shared" ref="E257:K257" si="47">SUM(E258:E260)</f>
        <v>0</v>
      </c>
      <c r="F257" s="4">
        <f t="shared" si="47"/>
        <v>0</v>
      </c>
      <c r="G257" s="4">
        <f t="shared" si="47"/>
        <v>0</v>
      </c>
      <c r="H257" s="4">
        <f t="shared" si="47"/>
        <v>0</v>
      </c>
      <c r="I257" s="4">
        <f t="shared" si="47"/>
        <v>0</v>
      </c>
      <c r="J257" s="4">
        <f t="shared" si="47"/>
        <v>0</v>
      </c>
      <c r="K257" s="4">
        <f t="shared" si="47"/>
        <v>0</v>
      </c>
    </row>
    <row r="258" spans="1:11" x14ac:dyDescent="0.2">
      <c r="A258" s="53" t="s">
        <v>347</v>
      </c>
      <c r="B258" s="68"/>
      <c r="C258" s="42" t="s">
        <v>365</v>
      </c>
      <c r="D258" s="27">
        <v>0</v>
      </c>
      <c r="E258" s="27">
        <v>0</v>
      </c>
      <c r="F258" s="27">
        <v>0</v>
      </c>
      <c r="G258" s="27">
        <v>0</v>
      </c>
      <c r="H258" s="27">
        <v>0</v>
      </c>
      <c r="I258" s="27">
        <v>0</v>
      </c>
      <c r="J258" s="27">
        <v>0</v>
      </c>
      <c r="K258" s="27">
        <v>0</v>
      </c>
    </row>
    <row r="259" spans="1:11" x14ac:dyDescent="0.2">
      <c r="A259" s="53" t="s">
        <v>349</v>
      </c>
      <c r="B259" s="68"/>
      <c r="C259" s="42" t="s">
        <v>366</v>
      </c>
      <c r="D259" s="27">
        <v>0</v>
      </c>
      <c r="E259" s="27">
        <v>0</v>
      </c>
      <c r="F259" s="27">
        <v>0</v>
      </c>
      <c r="G259" s="27">
        <v>0</v>
      </c>
      <c r="H259" s="27">
        <v>0</v>
      </c>
      <c r="I259" s="27">
        <v>0</v>
      </c>
      <c r="J259" s="27">
        <v>0</v>
      </c>
      <c r="K259" s="27">
        <v>0</v>
      </c>
    </row>
    <row r="260" spans="1:11" x14ac:dyDescent="0.2">
      <c r="A260" s="53" t="s">
        <v>351</v>
      </c>
      <c r="B260" s="68"/>
      <c r="C260" s="42" t="s">
        <v>367</v>
      </c>
      <c r="D260" s="27">
        <v>0</v>
      </c>
      <c r="E260" s="27">
        <v>0</v>
      </c>
      <c r="F260" s="27">
        <v>0</v>
      </c>
      <c r="G260" s="27">
        <v>0</v>
      </c>
      <c r="H260" s="27">
        <v>0</v>
      </c>
      <c r="I260" s="27">
        <v>0</v>
      </c>
      <c r="J260" s="27">
        <v>0</v>
      </c>
      <c r="K260" s="27">
        <v>0</v>
      </c>
    </row>
    <row r="261" spans="1:11" x14ac:dyDescent="0.2">
      <c r="A261" s="9"/>
      <c r="B261" s="9"/>
      <c r="C261" s="35"/>
    </row>
    <row r="263" spans="1:11" x14ac:dyDescent="0.2">
      <c r="A263" s="43" t="s">
        <v>390</v>
      </c>
      <c r="C263" s="32" t="s">
        <v>368</v>
      </c>
      <c r="F263" s="31" t="s">
        <v>391</v>
      </c>
    </row>
    <row r="264" spans="1:11" x14ac:dyDescent="0.2">
      <c r="A264" s="32" t="s">
        <v>369</v>
      </c>
      <c r="C264" s="32" t="s">
        <v>370</v>
      </c>
      <c r="F264" s="32" t="s">
        <v>371</v>
      </c>
    </row>
    <row r="265" spans="1:11" x14ac:dyDescent="0.2">
      <c r="A265" s="32"/>
      <c r="C265" s="32"/>
      <c r="F265" s="32"/>
    </row>
    <row r="266" spans="1:11" x14ac:dyDescent="0.2">
      <c r="A266" s="32"/>
      <c r="C266" s="32"/>
      <c r="F266" s="32"/>
    </row>
    <row r="267" spans="1:11" s="2" customFormat="1" x14ac:dyDescent="0.2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</row>
  </sheetData>
  <mergeCells count="265">
    <mergeCell ref="A94:B94"/>
    <mergeCell ref="A95:B95"/>
    <mergeCell ref="A256:B256"/>
    <mergeCell ref="A257:B257"/>
    <mergeCell ref="A258:B258"/>
    <mergeCell ref="A259:B259"/>
    <mergeCell ref="A260:B260"/>
    <mergeCell ref="A250:B250"/>
    <mergeCell ref="A251:B251"/>
    <mergeCell ref="A252:B252"/>
    <mergeCell ref="A253:B253"/>
    <mergeCell ref="A254:B254"/>
    <mergeCell ref="A255:B255"/>
    <mergeCell ref="A244:B244"/>
    <mergeCell ref="A245:B245"/>
    <mergeCell ref="A246:B246"/>
    <mergeCell ref="A247:B247"/>
    <mergeCell ref="A248:B248"/>
    <mergeCell ref="A249:B249"/>
    <mergeCell ref="A238:B238"/>
    <mergeCell ref="A239:B239"/>
    <mergeCell ref="A240:K240"/>
    <mergeCell ref="A241:B241"/>
    <mergeCell ref="A242:B242"/>
    <mergeCell ref="A243:B243"/>
    <mergeCell ref="A232:B232"/>
    <mergeCell ref="A233:B233"/>
    <mergeCell ref="A234:B234"/>
    <mergeCell ref="A235:K235"/>
    <mergeCell ref="A236:B236"/>
    <mergeCell ref="A237:B237"/>
    <mergeCell ref="A226:B226"/>
    <mergeCell ref="A227:B227"/>
    <mergeCell ref="A228:B228"/>
    <mergeCell ref="A229:B229"/>
    <mergeCell ref="A230:B230"/>
    <mergeCell ref="A231:B231"/>
    <mergeCell ref="A220:B220"/>
    <mergeCell ref="A221:B221"/>
    <mergeCell ref="A222:B222"/>
    <mergeCell ref="A223:B223"/>
    <mergeCell ref="A224:B224"/>
    <mergeCell ref="A225:B225"/>
    <mergeCell ref="A214:B214"/>
    <mergeCell ref="A215:B215"/>
    <mergeCell ref="A216:K216"/>
    <mergeCell ref="A217:B217"/>
    <mergeCell ref="A218:B218"/>
    <mergeCell ref="A219:B219"/>
    <mergeCell ref="A208:B208"/>
    <mergeCell ref="A209:B209"/>
    <mergeCell ref="A210:B210"/>
    <mergeCell ref="A211:B211"/>
    <mergeCell ref="A212:B212"/>
    <mergeCell ref="A213:B213"/>
    <mergeCell ref="A202:B202"/>
    <mergeCell ref="A203:B203"/>
    <mergeCell ref="A204:B204"/>
    <mergeCell ref="A205:B205"/>
    <mergeCell ref="A206:B206"/>
    <mergeCell ref="A207:B207"/>
    <mergeCell ref="A196:B196"/>
    <mergeCell ref="A197:B197"/>
    <mergeCell ref="A198:B198"/>
    <mergeCell ref="A199:B199"/>
    <mergeCell ref="A200:B200"/>
    <mergeCell ref="A201:K201"/>
    <mergeCell ref="A190:B190"/>
    <mergeCell ref="A191:B191"/>
    <mergeCell ref="A192:B192"/>
    <mergeCell ref="A193:B193"/>
    <mergeCell ref="A194:B194"/>
    <mergeCell ref="A195:B195"/>
    <mergeCell ref="A184:B184"/>
    <mergeCell ref="A185:B185"/>
    <mergeCell ref="A186:B186"/>
    <mergeCell ref="A187:K187"/>
    <mergeCell ref="A188:B188"/>
    <mergeCell ref="A189:B189"/>
    <mergeCell ref="A178:K178"/>
    <mergeCell ref="A179:B179"/>
    <mergeCell ref="A180:B180"/>
    <mergeCell ref="A181:B181"/>
    <mergeCell ref="A182:B182"/>
    <mergeCell ref="A183:B183"/>
    <mergeCell ref="A172:B172"/>
    <mergeCell ref="A173:B173"/>
    <mergeCell ref="A174:B174"/>
    <mergeCell ref="A175:B175"/>
    <mergeCell ref="A176:B176"/>
    <mergeCell ref="A177:B177"/>
    <mergeCell ref="A166:B166"/>
    <mergeCell ref="A167:B167"/>
    <mergeCell ref="A168:B168"/>
    <mergeCell ref="A169:B169"/>
    <mergeCell ref="A170:B170"/>
    <mergeCell ref="A171:B171"/>
    <mergeCell ref="A160:B160"/>
    <mergeCell ref="A161:B161"/>
    <mergeCell ref="A162:B162"/>
    <mergeCell ref="A163:B163"/>
    <mergeCell ref="A164:K164"/>
    <mergeCell ref="A165:B165"/>
    <mergeCell ref="A154:B154"/>
    <mergeCell ref="A155:B155"/>
    <mergeCell ref="A156:B156"/>
    <mergeCell ref="A157:B157"/>
    <mergeCell ref="A158:B158"/>
    <mergeCell ref="A159:B159"/>
    <mergeCell ref="A150:B150"/>
    <mergeCell ref="A151:B151"/>
    <mergeCell ref="A152:B152"/>
    <mergeCell ref="A153:B153"/>
    <mergeCell ref="A144:B144"/>
    <mergeCell ref="A145:B145"/>
    <mergeCell ref="A146:B146"/>
    <mergeCell ref="A147:B147"/>
    <mergeCell ref="A148:B148"/>
    <mergeCell ref="A149:B149"/>
    <mergeCell ref="A138:B138"/>
    <mergeCell ref="A139:B139"/>
    <mergeCell ref="A140:B140"/>
    <mergeCell ref="A141:B141"/>
    <mergeCell ref="A142:B142"/>
    <mergeCell ref="A143:K143"/>
    <mergeCell ref="A132:B132"/>
    <mergeCell ref="A133:K133"/>
    <mergeCell ref="A134:B134"/>
    <mergeCell ref="A135:B135"/>
    <mergeCell ref="A136:B136"/>
    <mergeCell ref="A137:B137"/>
    <mergeCell ref="A126:B126"/>
    <mergeCell ref="A127:B127"/>
    <mergeCell ref="A128:B128"/>
    <mergeCell ref="A129:B129"/>
    <mergeCell ref="A130:B130"/>
    <mergeCell ref="A131:B131"/>
    <mergeCell ref="A120:B120"/>
    <mergeCell ref="A121:B121"/>
    <mergeCell ref="A122:B122"/>
    <mergeCell ref="A123:B123"/>
    <mergeCell ref="A124:B124"/>
    <mergeCell ref="A125:B125"/>
    <mergeCell ref="A114:B114"/>
    <mergeCell ref="A115:B115"/>
    <mergeCell ref="A116:B116"/>
    <mergeCell ref="A117:B117"/>
    <mergeCell ref="A118:B118"/>
    <mergeCell ref="A119:B119"/>
    <mergeCell ref="A108:B108"/>
    <mergeCell ref="A109:B109"/>
    <mergeCell ref="A110:B110"/>
    <mergeCell ref="A111:B111"/>
    <mergeCell ref="A112:B112"/>
    <mergeCell ref="A113:B113"/>
    <mergeCell ref="A102:B102"/>
    <mergeCell ref="A103:B103"/>
    <mergeCell ref="A104:B104"/>
    <mergeCell ref="A105:B105"/>
    <mergeCell ref="A106:B106"/>
    <mergeCell ref="A107:B107"/>
    <mergeCell ref="A96:B96"/>
    <mergeCell ref="A97:B97"/>
    <mergeCell ref="A98:B98"/>
    <mergeCell ref="A99:B99"/>
    <mergeCell ref="A100:B100"/>
    <mergeCell ref="A101:B101"/>
    <mergeCell ref="A88:B88"/>
    <mergeCell ref="A89:B89"/>
    <mergeCell ref="A90:B90"/>
    <mergeCell ref="A91:B91"/>
    <mergeCell ref="A92:B92"/>
    <mergeCell ref="A93:B93"/>
    <mergeCell ref="A82:B82"/>
    <mergeCell ref="A83:B83"/>
    <mergeCell ref="A84:B84"/>
    <mergeCell ref="A85:B85"/>
    <mergeCell ref="A86:B86"/>
    <mergeCell ref="A87:B87"/>
    <mergeCell ref="A76:B76"/>
    <mergeCell ref="A77:B77"/>
    <mergeCell ref="A78:B78"/>
    <mergeCell ref="A79:B79"/>
    <mergeCell ref="A80:B80"/>
    <mergeCell ref="A81:B81"/>
    <mergeCell ref="A70:B70"/>
    <mergeCell ref="A71:B71"/>
    <mergeCell ref="A72:B72"/>
    <mergeCell ref="A73:B73"/>
    <mergeCell ref="A74:B74"/>
    <mergeCell ref="A75:B75"/>
    <mergeCell ref="A64:B64"/>
    <mergeCell ref="A65:B65"/>
    <mergeCell ref="A66:B66"/>
    <mergeCell ref="A67:B67"/>
    <mergeCell ref="A68:B68"/>
    <mergeCell ref="A69:B69"/>
    <mergeCell ref="A58:B58"/>
    <mergeCell ref="A59:B59"/>
    <mergeCell ref="A60:B60"/>
    <mergeCell ref="A61:B61"/>
    <mergeCell ref="A62:B62"/>
    <mergeCell ref="A63:B63"/>
    <mergeCell ref="A52:B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40:B40"/>
    <mergeCell ref="A41:B41"/>
    <mergeCell ref="A42:B42"/>
    <mergeCell ref="A43:B43"/>
    <mergeCell ref="A44:B44"/>
    <mergeCell ref="A45:B45"/>
    <mergeCell ref="A34:B34"/>
    <mergeCell ref="A35:B35"/>
    <mergeCell ref="A36:B36"/>
    <mergeCell ref="A37:B37"/>
    <mergeCell ref="A38:B38"/>
    <mergeCell ref="A39:B39"/>
    <mergeCell ref="A31:B31"/>
    <mergeCell ref="A32:B32"/>
    <mergeCell ref="A33:B33"/>
    <mergeCell ref="H24:K24"/>
    <mergeCell ref="A26:K26"/>
    <mergeCell ref="A27:B27"/>
    <mergeCell ref="A28:B28"/>
    <mergeCell ref="A29:B29"/>
    <mergeCell ref="A30:B30"/>
    <mergeCell ref="A24:B25"/>
    <mergeCell ref="C24:C25"/>
    <mergeCell ref="D24:D25"/>
    <mergeCell ref="E24:E25"/>
    <mergeCell ref="F24:F25"/>
    <mergeCell ref="G24:G25"/>
    <mergeCell ref="B17:E17"/>
    <mergeCell ref="B18:E18"/>
    <mergeCell ref="A20:K20"/>
    <mergeCell ref="A21:K21"/>
    <mergeCell ref="A22:K22"/>
    <mergeCell ref="A23:I23"/>
    <mergeCell ref="B13:E13"/>
    <mergeCell ref="G13:K13"/>
    <mergeCell ref="B14:E14"/>
    <mergeCell ref="G14:K14"/>
    <mergeCell ref="B15:E15"/>
    <mergeCell ref="B16:E16"/>
    <mergeCell ref="F7:K7"/>
    <mergeCell ref="B11:E11"/>
    <mergeCell ref="G11:K11"/>
    <mergeCell ref="B12:E12"/>
    <mergeCell ref="G12:K12"/>
    <mergeCell ref="F1:K1"/>
    <mergeCell ref="F2:K2"/>
    <mergeCell ref="F3:K3"/>
    <mergeCell ref="B4:E4"/>
    <mergeCell ref="F4:K4"/>
    <mergeCell ref="F6:I6"/>
  </mergeCells>
  <phoneticPr fontId="6" type="noConversion"/>
  <pageMargins left="0.19685039370078741" right="0.19685039370078741" top="0.39370078740157483" bottom="0.39370078740157483" header="0" footer="0"/>
  <pageSetup paperSize="9" scale="63" fitToHeight="0" orientation="portrait" horizontalDpi="300" verticalDpi="300" r:id="rId1"/>
  <ignoredErrors>
    <ignoredError sqref="G249" formula="1"/>
    <ignoredError sqref="H186:K18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User</cp:lastModifiedBy>
  <cp:lastPrinted>2024-08-28T13:53:42Z</cp:lastPrinted>
  <dcterms:created xsi:type="dcterms:W3CDTF">2020-07-31T08:08:06Z</dcterms:created>
  <dcterms:modified xsi:type="dcterms:W3CDTF">2024-09-11T09:09:13Z</dcterms:modified>
</cp:coreProperties>
</file>